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197F3E5C-7648-4DE8-9217-B4CD183367D3}" xr6:coauthVersionLast="47" xr6:coauthVersionMax="47" xr10:uidLastSave="{00000000-0000-0000-0000-000000000000}"/>
  <bookViews>
    <workbookView xWindow="-15570" yWindow="-16320" windowWidth="29040" windowHeight="15840" tabRatio="860" firstSheet="2" activeTab="10" xr2:uid="{00000000-000D-0000-FFFF-FFFF00000000}"/>
  </bookViews>
  <sheets>
    <sheet name="演習の趣旨と利用方法" sheetId="11" r:id="rId1"/>
    <sheet name="A_EXCEL予算実務→" sheetId="15" r:id="rId2"/>
    <sheet name="A①_営業部_入力" sheetId="6" r:id="rId3"/>
    <sheet name="A①_購買部_入力" sheetId="25" r:id="rId4"/>
    <sheet name="A①_全社集計" sheetId="26" r:id="rId5"/>
    <sheet name="予算会計システム" sheetId="27" r:id="rId6"/>
    <sheet name="1_部門・科目マスタ" sheetId="28" r:id="rId7"/>
    <sheet name="2-1【営業部】入力画面→予算仕訳" sheetId="29" r:id="rId8"/>
    <sheet name="2-2【購買部】入力画面→予算仕訳" sheetId="30" r:id="rId9"/>
    <sheet name="3-1予算元帳へ自動転記" sheetId="31" r:id="rId10"/>
    <sheet name="4部門別予算FS" sheetId="32" r:id="rId11"/>
  </sheets>
  <definedNames>
    <definedName name="_xlnm.Print_Area" localSheetId="6">'1_部門・科目マスタ'!$B$1:$V$200</definedName>
    <definedName name="_xlnm.Print_Area" localSheetId="7">'2-1【営業部】入力画面→予算仕訳'!$B$1:$X$89</definedName>
    <definedName name="_xlnm.Print_Area" localSheetId="8">'2-2【購買部】入力画面→予算仕訳'!$B$1:$X$76</definedName>
    <definedName name="_xlnm.Print_Area" localSheetId="9">'3-1予算元帳へ自動転記'!$B$1:$X$402</definedName>
    <definedName name="_xlnm.Print_Area" localSheetId="10">'4部門別予算FS'!$B$1:$X$80</definedName>
    <definedName name="_xlnm.Print_Area" localSheetId="2">A①_営業部_入力!$B$1:$T$81</definedName>
    <definedName name="_xlnm.Print_Area" localSheetId="3">A①_購買部_入力!$B$2:$T$89</definedName>
    <definedName name="_xlnm.Print_Area" localSheetId="4">A①_全社集計!$B$1:$T$77</definedName>
    <definedName name="_xlnm.Print_Area" localSheetId="0">演習の趣旨と利用方法!$B$1:$N$11</definedName>
    <definedName name="_xlnm.Print_Titles" localSheetId="7">'2-1【営業部】入力画面→予算仕訳'!$13:$18</definedName>
    <definedName name="_xlnm.Print_Titles" localSheetId="8">'2-2【購買部】入力画面→予算仕訳'!$1:$3</definedName>
    <definedName name="_xlnm.Print_Titles" localSheetId="10">'4部門別予算FS'!$15:$20</definedName>
    <definedName name="_xlnm.Print_Titles" localSheetId="2">A①_営業部_入力!$1:$3</definedName>
    <definedName name="_xlnm.Print_Titles" localSheetId="3">A①_購買部_入力!$1:$3</definedName>
    <definedName name="_xlnm.Print_Titles" localSheetId="4">A①_全社集計!$18:$21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60" i="32" l="1"/>
  <c r="U77" i="32"/>
  <c r="P79" i="32"/>
  <c r="P80" i="32" s="1"/>
  <c r="K79" i="32"/>
  <c r="K80" i="32" s="1"/>
  <c r="U68" i="32"/>
  <c r="U67" i="32"/>
  <c r="W67" i="32" s="1"/>
  <c r="U64" i="32"/>
  <c r="U63" i="32"/>
  <c r="W63" i="32" s="1"/>
  <c r="P65" i="32"/>
  <c r="P66" i="32" s="1"/>
  <c r="K65" i="32"/>
  <c r="P60" i="32"/>
  <c r="P61" i="32" s="1"/>
  <c r="P62" i="32" s="1"/>
  <c r="K60" i="32"/>
  <c r="U59" i="32"/>
  <c r="W59" i="32" s="1"/>
  <c r="K56" i="32"/>
  <c r="P56" i="32"/>
  <c r="P55" i="32"/>
  <c r="K55" i="32"/>
  <c r="U57" i="32"/>
  <c r="U58" i="32" s="1"/>
  <c r="U74" i="32" s="1"/>
  <c r="P51" i="32"/>
  <c r="U52" i="32"/>
  <c r="U53" i="32" s="1"/>
  <c r="U54" i="32" s="1"/>
  <c r="U73" i="32" s="1"/>
  <c r="K52" i="32"/>
  <c r="K51" i="32"/>
  <c r="P47" i="32"/>
  <c r="W47" i="32" s="1"/>
  <c r="K49" i="32"/>
  <c r="K50" i="32" s="1"/>
  <c r="K72" i="32" s="1"/>
  <c r="U49" i="32"/>
  <c r="U50" i="32" s="1"/>
  <c r="U72" i="32" s="1"/>
  <c r="U44" i="32"/>
  <c r="U45" i="32" s="1"/>
  <c r="U46" i="32" s="1"/>
  <c r="U71" i="32" s="1"/>
  <c r="P44" i="32"/>
  <c r="P45" i="32" s="1"/>
  <c r="P46" i="32" s="1"/>
  <c r="P71" i="32" s="1"/>
  <c r="P43" i="32"/>
  <c r="K43" i="32"/>
  <c r="U40" i="32"/>
  <c r="P39" i="32"/>
  <c r="K39" i="32"/>
  <c r="K38" i="32"/>
  <c r="W38" i="32"/>
  <c r="P37" i="32"/>
  <c r="K37" i="32"/>
  <c r="K40" i="32" s="1"/>
  <c r="U27" i="32"/>
  <c r="U34" i="32" s="1"/>
  <c r="P33" i="32"/>
  <c r="W33" i="32" s="1"/>
  <c r="P32" i="32"/>
  <c r="W32" i="32" s="1"/>
  <c r="P30" i="32"/>
  <c r="W30" i="32" s="1"/>
  <c r="P29" i="32"/>
  <c r="W29" i="32" s="1"/>
  <c r="P28" i="32"/>
  <c r="W28" i="32" s="1"/>
  <c r="U26" i="32"/>
  <c r="U24" i="32"/>
  <c r="K27" i="32"/>
  <c r="K34" i="32" s="1"/>
  <c r="P24" i="32"/>
  <c r="P26" i="32" s="1"/>
  <c r="K22" i="32"/>
  <c r="W22" i="32" s="1"/>
  <c r="K21" i="32"/>
  <c r="W21" i="32" s="1"/>
  <c r="U35" i="32" l="1"/>
  <c r="U41" i="32" s="1"/>
  <c r="U42" i="32" s="1"/>
  <c r="P40" i="32"/>
  <c r="P75" i="32"/>
  <c r="W77" i="32"/>
  <c r="U69" i="32"/>
  <c r="U70" i="32" s="1"/>
  <c r="U65" i="32"/>
  <c r="U66" i="32" s="1"/>
  <c r="K66" i="32"/>
  <c r="W64" i="32"/>
  <c r="W60" i="32"/>
  <c r="U61" i="32"/>
  <c r="K61" i="32"/>
  <c r="K75" i="32" s="1"/>
  <c r="P57" i="32"/>
  <c r="P58" i="32" s="1"/>
  <c r="P74" i="32" s="1"/>
  <c r="W55" i="32"/>
  <c r="K53" i="32"/>
  <c r="K54" i="32" s="1"/>
  <c r="K73" i="32" s="1"/>
  <c r="W51" i="32"/>
  <c r="W43" i="32"/>
  <c r="P34" i="32"/>
  <c r="W34" i="32" s="1"/>
  <c r="W40" i="32"/>
  <c r="W39" i="32"/>
  <c r="W37" i="32"/>
  <c r="K26" i="32"/>
  <c r="W27" i="32"/>
  <c r="W24" i="32"/>
  <c r="K23" i="32"/>
  <c r="R401" i="31"/>
  <c r="R353" i="31"/>
  <c r="R355" i="31" s="1"/>
  <c r="R357" i="31" s="1"/>
  <c r="R359" i="31" s="1"/>
  <c r="R339" i="31"/>
  <c r="R325" i="31"/>
  <c r="P48" i="32" s="1"/>
  <c r="W48" i="32" s="1"/>
  <c r="R307" i="31"/>
  <c r="R293" i="31"/>
  <c r="R279" i="31"/>
  <c r="R265" i="31"/>
  <c r="R249" i="31"/>
  <c r="R251" i="31" s="1"/>
  <c r="P31" i="32" s="1"/>
  <c r="W31" i="32" s="1"/>
  <c r="R233" i="31"/>
  <c r="R235" i="31" s="1"/>
  <c r="R217" i="31"/>
  <c r="R219" i="31" s="1"/>
  <c r="R189" i="31"/>
  <c r="R191" i="31" s="1"/>
  <c r="R193" i="31" s="1"/>
  <c r="R195" i="31" s="1"/>
  <c r="R197" i="31" s="1"/>
  <c r="R199" i="31" s="1"/>
  <c r="R201" i="31" s="1"/>
  <c r="R203" i="31" s="1"/>
  <c r="R175" i="31"/>
  <c r="R127" i="31"/>
  <c r="R129" i="31" s="1"/>
  <c r="R111" i="31"/>
  <c r="R113" i="31" s="1"/>
  <c r="R88" i="31"/>
  <c r="R90" i="31" s="1"/>
  <c r="R92" i="31" s="1"/>
  <c r="R94" i="31" s="1"/>
  <c r="R96" i="31" s="1"/>
  <c r="R98" i="31" s="1"/>
  <c r="R70" i="31"/>
  <c r="R57" i="31"/>
  <c r="R159" i="31"/>
  <c r="R161" i="31" s="1"/>
  <c r="R143" i="31"/>
  <c r="R145" i="31" s="1"/>
  <c r="R43" i="31"/>
  <c r="R28" i="31"/>
  <c r="R72" i="31" l="1"/>
  <c r="R74" i="31" s="1"/>
  <c r="K44" i="32"/>
  <c r="R309" i="31"/>
  <c r="R311" i="31" s="1"/>
  <c r="P52" i="32"/>
  <c r="P49" i="32"/>
  <c r="P50" i="32" s="1"/>
  <c r="W50" i="32" s="1"/>
  <c r="R361" i="31"/>
  <c r="R363" i="31" s="1"/>
  <c r="R365" i="31" s="1"/>
  <c r="R367" i="31" s="1"/>
  <c r="R369" i="31" s="1"/>
  <c r="R371" i="31" s="1"/>
  <c r="R373" i="31" s="1"/>
  <c r="R375" i="31" s="1"/>
  <c r="U78" i="32"/>
  <c r="U36" i="32"/>
  <c r="U62" i="32"/>
  <c r="U75" i="32"/>
  <c r="W66" i="32"/>
  <c r="W65" i="32"/>
  <c r="K62" i="32"/>
  <c r="W61" i="32"/>
  <c r="W49" i="32"/>
  <c r="P35" i="32"/>
  <c r="K35" i="32"/>
  <c r="W26" i="32"/>
  <c r="W23" i="32"/>
  <c r="P25" i="32"/>
  <c r="W25" i="32" s="1"/>
  <c r="U76" i="29"/>
  <c r="Q76" i="29"/>
  <c r="U56" i="29"/>
  <c r="U65" i="30"/>
  <c r="U49" i="30"/>
  <c r="W78" i="32" l="1"/>
  <c r="U79" i="32"/>
  <c r="P53" i="32"/>
  <c r="W52" i="32"/>
  <c r="P72" i="32"/>
  <c r="W72" i="32" s="1"/>
  <c r="K45" i="32"/>
  <c r="W44" i="32"/>
  <c r="W35" i="32"/>
  <c r="W36" i="32" s="1"/>
  <c r="K36" i="32"/>
  <c r="K41" i="32"/>
  <c r="P36" i="32"/>
  <c r="P41" i="32"/>
  <c r="W62" i="32"/>
  <c r="U76" i="32"/>
  <c r="W75" i="32"/>
  <c r="S53" i="30"/>
  <c r="R65" i="30"/>
  <c r="Q65" i="30"/>
  <c r="R61" i="30"/>
  <c r="T61" i="30" s="1"/>
  <c r="Q61" i="30"/>
  <c r="P47" i="30"/>
  <c r="R49" i="30" s="1"/>
  <c r="Q49" i="30"/>
  <c r="T29" i="30"/>
  <c r="R29" i="30"/>
  <c r="T24" i="29"/>
  <c r="R24" i="29" s="1"/>
  <c r="P31" i="30"/>
  <c r="P35" i="30" s="1"/>
  <c r="P39" i="30" s="1"/>
  <c r="P51" i="30" s="1"/>
  <c r="P55" i="30" s="1"/>
  <c r="P71" i="30" s="1"/>
  <c r="K46" i="32" l="1"/>
  <c r="W45" i="32"/>
  <c r="P54" i="32"/>
  <c r="W53" i="32"/>
  <c r="U80" i="32"/>
  <c r="W80" i="32" s="1"/>
  <c r="W79" i="32"/>
  <c r="P42" i="32"/>
  <c r="P68" i="32"/>
  <c r="P69" i="32" s="1"/>
  <c r="P70" i="32" s="1"/>
  <c r="K42" i="32"/>
  <c r="K68" i="32"/>
  <c r="W41" i="32"/>
  <c r="W42" i="32" s="1"/>
  <c r="R66" i="30"/>
  <c r="T65" i="30" s="1"/>
  <c r="V65" i="30" s="1"/>
  <c r="X65" i="30" s="1"/>
  <c r="R50" i="30"/>
  <c r="T49" i="30" s="1"/>
  <c r="V49" i="30" s="1"/>
  <c r="X49" i="30" s="1"/>
  <c r="R53" i="30"/>
  <c r="R72" i="29"/>
  <c r="T72" i="29" s="1"/>
  <c r="Q72" i="29"/>
  <c r="R76" i="29"/>
  <c r="Q56" i="29"/>
  <c r="S40" i="29"/>
  <c r="Q36" i="29"/>
  <c r="W28" i="29"/>
  <c r="P78" i="29"/>
  <c r="P26" i="29"/>
  <c r="P34" i="29" s="1"/>
  <c r="T36" i="29" s="1"/>
  <c r="R36" i="29" l="1"/>
  <c r="T28" i="29"/>
  <c r="P42" i="29"/>
  <c r="P73" i="32"/>
  <c r="W73" i="32" s="1"/>
  <c r="W54" i="32"/>
  <c r="R77" i="29"/>
  <c r="T76" i="29" s="1"/>
  <c r="V76" i="29" s="1"/>
  <c r="X76" i="29" s="1"/>
  <c r="W46" i="32"/>
  <c r="K71" i="32"/>
  <c r="W71" i="32" s="1"/>
  <c r="K69" i="32"/>
  <c r="W68" i="32"/>
  <c r="T33" i="30"/>
  <c r="R33" i="30"/>
  <c r="T53" i="30"/>
  <c r="P54" i="29"/>
  <c r="P38" i="29"/>
  <c r="T44" i="29" l="1"/>
  <c r="R44" i="29"/>
  <c r="T29" i="29"/>
  <c r="R28" i="29"/>
  <c r="V28" i="29" s="1"/>
  <c r="X28" i="29" s="1"/>
  <c r="P58" i="29"/>
  <c r="P62" i="29" s="1"/>
  <c r="R56" i="29"/>
  <c r="P76" i="32"/>
  <c r="P46" i="29"/>
  <c r="T40" i="29"/>
  <c r="R40" i="29"/>
  <c r="K70" i="32"/>
  <c r="W69" i="32"/>
  <c r="P66" i="29"/>
  <c r="P82" i="29"/>
  <c r="P86" i="29" s="1"/>
  <c r="T48" i="29" l="1"/>
  <c r="R48" i="29"/>
  <c r="W70" i="32"/>
  <c r="R65" i="26"/>
  <c r="Q65" i="26"/>
  <c r="P65" i="26"/>
  <c r="O65" i="26"/>
  <c r="N65" i="26"/>
  <c r="M65" i="26"/>
  <c r="R63" i="26"/>
  <c r="Q63" i="26"/>
  <c r="P63" i="26"/>
  <c r="O63" i="26"/>
  <c r="N63" i="26"/>
  <c r="M63" i="26"/>
  <c r="R61" i="26"/>
  <c r="Q61" i="26"/>
  <c r="P61" i="26"/>
  <c r="O61" i="26"/>
  <c r="N61" i="26"/>
  <c r="N69" i="26" s="1"/>
  <c r="M61" i="26"/>
  <c r="R59" i="26"/>
  <c r="Q59" i="26"/>
  <c r="P59" i="26"/>
  <c r="O59" i="26"/>
  <c r="N59" i="26"/>
  <c r="M59" i="26"/>
  <c r="R25" i="26"/>
  <c r="Q25" i="26"/>
  <c r="P25" i="26"/>
  <c r="O25" i="26"/>
  <c r="N25" i="26"/>
  <c r="M25" i="26"/>
  <c r="R23" i="26"/>
  <c r="Q23" i="26"/>
  <c r="P23" i="26"/>
  <c r="O23" i="26"/>
  <c r="N23" i="26"/>
  <c r="M23" i="26"/>
  <c r="R29" i="26"/>
  <c r="Q29" i="26"/>
  <c r="P29" i="26"/>
  <c r="O29" i="26"/>
  <c r="N29" i="26"/>
  <c r="M29" i="26"/>
  <c r="R27" i="26"/>
  <c r="Q27" i="26"/>
  <c r="P27" i="26"/>
  <c r="O27" i="26"/>
  <c r="N27" i="26"/>
  <c r="M27" i="26"/>
  <c r="P67" i="26" l="1"/>
  <c r="R69" i="26"/>
  <c r="O67" i="26"/>
  <c r="Q67" i="26"/>
  <c r="P69" i="26"/>
  <c r="R67" i="26"/>
  <c r="S59" i="26"/>
  <c r="S65" i="26"/>
  <c r="S61" i="26"/>
  <c r="S63" i="26"/>
  <c r="O69" i="26"/>
  <c r="N67" i="26"/>
  <c r="M69" i="26"/>
  <c r="Q69" i="26"/>
  <c r="M67" i="26"/>
  <c r="S29" i="26"/>
  <c r="S25" i="26"/>
  <c r="S27" i="26"/>
  <c r="S23" i="26"/>
  <c r="R57" i="25"/>
  <c r="R33" i="26" s="1"/>
  <c r="Q57" i="25"/>
  <c r="Q33" i="26" s="1"/>
  <c r="P57" i="25"/>
  <c r="P33" i="26" s="1"/>
  <c r="O57" i="25"/>
  <c r="O33" i="26" s="1"/>
  <c r="N57" i="25"/>
  <c r="N33" i="26" s="1"/>
  <c r="M57" i="25"/>
  <c r="M33" i="26" s="1"/>
  <c r="S33" i="26" s="1"/>
  <c r="R55" i="25"/>
  <c r="R31" i="26" s="1"/>
  <c r="Q55" i="25"/>
  <c r="Q31" i="26" s="1"/>
  <c r="P55" i="25"/>
  <c r="P31" i="26" s="1"/>
  <c r="O55" i="25"/>
  <c r="O31" i="26" s="1"/>
  <c r="N55" i="25"/>
  <c r="N31" i="26" s="1"/>
  <c r="M55" i="25"/>
  <c r="M31" i="26" s="1"/>
  <c r="S31" i="26" s="1"/>
  <c r="T33" i="25"/>
  <c r="S31" i="25"/>
  <c r="S37" i="25"/>
  <c r="S35" i="25"/>
  <c r="R29" i="25"/>
  <c r="R41" i="25" s="1"/>
  <c r="Q29" i="25"/>
  <c r="Q41" i="25" s="1"/>
  <c r="P29" i="25"/>
  <c r="P41" i="25" s="1"/>
  <c r="O29" i="25"/>
  <c r="O41" i="25" s="1"/>
  <c r="N29" i="25"/>
  <c r="N41" i="25" s="1"/>
  <c r="M29" i="25"/>
  <c r="R27" i="25"/>
  <c r="R39" i="25" s="1"/>
  <c r="Q27" i="25"/>
  <c r="Q39" i="25" s="1"/>
  <c r="P27" i="25"/>
  <c r="P39" i="25" s="1"/>
  <c r="O27" i="25"/>
  <c r="O39" i="25" s="1"/>
  <c r="N27" i="25"/>
  <c r="N39" i="25" s="1"/>
  <c r="M27" i="25"/>
  <c r="M39" i="25" s="1"/>
  <c r="R85" i="25"/>
  <c r="Q85" i="25"/>
  <c r="P85" i="25"/>
  <c r="O85" i="25"/>
  <c r="N85" i="25"/>
  <c r="M85" i="25"/>
  <c r="R83" i="25"/>
  <c r="Q83" i="25"/>
  <c r="P83" i="25"/>
  <c r="O83" i="25"/>
  <c r="N83" i="25"/>
  <c r="M83" i="25"/>
  <c r="S81" i="25"/>
  <c r="S79" i="25"/>
  <c r="S77" i="25"/>
  <c r="S75" i="25"/>
  <c r="M39" i="6"/>
  <c r="R73" i="6"/>
  <c r="Q73" i="6"/>
  <c r="P73" i="6"/>
  <c r="O73" i="6"/>
  <c r="N73" i="6"/>
  <c r="M73" i="6"/>
  <c r="R71" i="6"/>
  <c r="Q71" i="6"/>
  <c r="P71" i="6"/>
  <c r="O71" i="6"/>
  <c r="N71" i="6"/>
  <c r="M71" i="6"/>
  <c r="S69" i="6"/>
  <c r="S67" i="6"/>
  <c r="S65" i="6"/>
  <c r="S63" i="6"/>
  <c r="R49" i="6"/>
  <c r="R45" i="26" s="1"/>
  <c r="Q49" i="6"/>
  <c r="Q45" i="26" s="1"/>
  <c r="P49" i="6"/>
  <c r="P45" i="26" s="1"/>
  <c r="O49" i="6"/>
  <c r="O45" i="26" s="1"/>
  <c r="N49" i="6"/>
  <c r="N45" i="26" s="1"/>
  <c r="M49" i="6"/>
  <c r="M45" i="26" s="1"/>
  <c r="S45" i="26" s="1"/>
  <c r="R47" i="6"/>
  <c r="R43" i="26" s="1"/>
  <c r="Q47" i="6"/>
  <c r="Q43" i="26" s="1"/>
  <c r="P47" i="6"/>
  <c r="P43" i="26" s="1"/>
  <c r="O47" i="6"/>
  <c r="O43" i="26" s="1"/>
  <c r="N47" i="6"/>
  <c r="N43" i="26" s="1"/>
  <c r="M47" i="6"/>
  <c r="M43" i="26" s="1"/>
  <c r="R41" i="6"/>
  <c r="R25" i="25" s="1"/>
  <c r="Q41" i="6"/>
  <c r="Q25" i="25" s="1"/>
  <c r="P41" i="6"/>
  <c r="P25" i="25" s="1"/>
  <c r="O41" i="6"/>
  <c r="N41" i="6"/>
  <c r="M41" i="6"/>
  <c r="M25" i="25" s="1"/>
  <c r="R39" i="6"/>
  <c r="R23" i="25" s="1"/>
  <c r="Q39" i="6"/>
  <c r="Q23" i="25" s="1"/>
  <c r="P39" i="6"/>
  <c r="P23" i="25" s="1"/>
  <c r="O39" i="6"/>
  <c r="O23" i="25" s="1"/>
  <c r="N39" i="6"/>
  <c r="N23" i="25" s="1"/>
  <c r="S43" i="26" l="1"/>
  <c r="T33" i="26"/>
  <c r="T45" i="26"/>
  <c r="T77" i="25"/>
  <c r="T61" i="26"/>
  <c r="S67" i="26"/>
  <c r="T65" i="26"/>
  <c r="S69" i="26"/>
  <c r="T25" i="26"/>
  <c r="T29" i="26"/>
  <c r="N53" i="6"/>
  <c r="N57" i="6" s="1"/>
  <c r="N77" i="6" s="1"/>
  <c r="N81" i="6" s="1"/>
  <c r="O53" i="6"/>
  <c r="O57" i="6" s="1"/>
  <c r="O77" i="6" s="1"/>
  <c r="O81" i="6" s="1"/>
  <c r="N25" i="25"/>
  <c r="O51" i="6"/>
  <c r="O55" i="6" s="1"/>
  <c r="O75" i="6" s="1"/>
  <c r="O79" i="6" s="1"/>
  <c r="O25" i="25"/>
  <c r="P51" i="6"/>
  <c r="P55" i="6" s="1"/>
  <c r="P59" i="6" s="1"/>
  <c r="Q53" i="6"/>
  <c r="Q57" i="6" s="1"/>
  <c r="Q61" i="6" s="1"/>
  <c r="M51" i="6"/>
  <c r="M55" i="6" s="1"/>
  <c r="M59" i="6" s="1"/>
  <c r="N51" i="6"/>
  <c r="N55" i="6" s="1"/>
  <c r="N75" i="6" s="1"/>
  <c r="N79" i="6" s="1"/>
  <c r="P53" i="6"/>
  <c r="P57" i="6" s="1"/>
  <c r="P77" i="6" s="1"/>
  <c r="P81" i="6" s="1"/>
  <c r="R53" i="6"/>
  <c r="R57" i="6" s="1"/>
  <c r="R77" i="6" s="1"/>
  <c r="R81" i="6" s="1"/>
  <c r="S83" i="25"/>
  <c r="S85" i="25"/>
  <c r="N61" i="6"/>
  <c r="R51" i="6"/>
  <c r="R55" i="6" s="1"/>
  <c r="M53" i="6"/>
  <c r="Q51" i="6"/>
  <c r="Q55" i="6" s="1"/>
  <c r="M23" i="25"/>
  <c r="S23" i="25" s="1"/>
  <c r="S73" i="6"/>
  <c r="T81" i="25"/>
  <c r="S39" i="25"/>
  <c r="M43" i="25"/>
  <c r="S29" i="25"/>
  <c r="M41" i="25"/>
  <c r="S41" i="25" s="1"/>
  <c r="T37" i="25"/>
  <c r="S27" i="25"/>
  <c r="S71" i="6"/>
  <c r="T73" i="6" s="1"/>
  <c r="T69" i="6"/>
  <c r="T65" i="6"/>
  <c r="S49" i="6"/>
  <c r="S41" i="6"/>
  <c r="S47" i="6"/>
  <c r="S39" i="6"/>
  <c r="R61" i="6" l="1"/>
  <c r="S25" i="25"/>
  <c r="O59" i="6"/>
  <c r="Q77" i="6"/>
  <c r="Q81" i="6" s="1"/>
  <c r="T69" i="26"/>
  <c r="T85" i="25"/>
  <c r="N59" i="6"/>
  <c r="P75" i="6"/>
  <c r="P79" i="6" s="1"/>
  <c r="P61" i="6"/>
  <c r="O61" i="6"/>
  <c r="M75" i="6"/>
  <c r="M79" i="6" s="1"/>
  <c r="S51" i="6"/>
  <c r="T41" i="25"/>
  <c r="S55" i="6"/>
  <c r="Q75" i="6"/>
  <c r="Q79" i="6" s="1"/>
  <c r="Q59" i="6"/>
  <c r="S53" i="6"/>
  <c r="M57" i="6"/>
  <c r="R59" i="6"/>
  <c r="R75" i="6"/>
  <c r="R79" i="6" s="1"/>
  <c r="T25" i="25"/>
  <c r="M47" i="25"/>
  <c r="N31" i="25"/>
  <c r="T29" i="25"/>
  <c r="T41" i="6"/>
  <c r="T49" i="6"/>
  <c r="T53" i="6" l="1"/>
  <c r="S75" i="6"/>
  <c r="S57" i="6"/>
  <c r="T57" i="6" s="1"/>
  <c r="M61" i="6"/>
  <c r="M77" i="6"/>
  <c r="M81" i="6" s="1"/>
  <c r="N43" i="25"/>
  <c r="M59" i="25"/>
  <c r="S55" i="25"/>
  <c r="M63" i="25" l="1"/>
  <c r="M35" i="26"/>
  <c r="M39" i="26" s="1"/>
  <c r="M47" i="26" s="1"/>
  <c r="S77" i="6"/>
  <c r="M67" i="25"/>
  <c r="O31" i="25"/>
  <c r="N47" i="25"/>
  <c r="T77" i="6" l="1"/>
  <c r="M51" i="26"/>
  <c r="M55" i="26"/>
  <c r="M71" i="26"/>
  <c r="M87" i="25"/>
  <c r="M91" i="25" s="1"/>
  <c r="M71" i="25"/>
  <c r="N59" i="25"/>
  <c r="O43" i="25"/>
  <c r="S57" i="25"/>
  <c r="N63" i="25" l="1"/>
  <c r="N35" i="26"/>
  <c r="N39" i="26" s="1"/>
  <c r="N47" i="26" s="1"/>
  <c r="M75" i="26"/>
  <c r="N67" i="25"/>
  <c r="O47" i="25"/>
  <c r="P31" i="25"/>
  <c r="T57" i="25"/>
  <c r="N51" i="26" l="1"/>
  <c r="N87" i="25"/>
  <c r="N91" i="25" s="1"/>
  <c r="N71" i="25"/>
  <c r="O59" i="25"/>
  <c r="P43" i="25"/>
  <c r="O63" i="25" l="1"/>
  <c r="O35" i="26"/>
  <c r="O39" i="26" s="1"/>
  <c r="O47" i="26" s="1"/>
  <c r="N55" i="26"/>
  <c r="N71" i="26"/>
  <c r="N75" i="26" s="1"/>
  <c r="O67" i="25"/>
  <c r="Q31" i="25"/>
  <c r="P47" i="25"/>
  <c r="O51" i="26" l="1"/>
  <c r="O87" i="25"/>
  <c r="O91" i="25" s="1"/>
  <c r="O71" i="25"/>
  <c r="P59" i="25"/>
  <c r="Q43" i="25"/>
  <c r="P63" i="25" l="1"/>
  <c r="P35" i="26"/>
  <c r="O71" i="26"/>
  <c r="O75" i="26" s="1"/>
  <c r="O55" i="26"/>
  <c r="P67" i="25"/>
  <c r="R31" i="25"/>
  <c r="Q47" i="25"/>
  <c r="P39" i="26" l="1"/>
  <c r="P87" i="25"/>
  <c r="P91" i="25" s="1"/>
  <c r="P71" i="25"/>
  <c r="R43" i="25"/>
  <c r="Q59" i="25"/>
  <c r="Q63" i="25" l="1"/>
  <c r="Q35" i="26"/>
  <c r="P47" i="26"/>
  <c r="Q67" i="25"/>
  <c r="M33" i="25"/>
  <c r="R47" i="25"/>
  <c r="S43" i="25"/>
  <c r="P51" i="26" l="1"/>
  <c r="Q39" i="26"/>
  <c r="Q87" i="25"/>
  <c r="Q91" i="25" s="1"/>
  <c r="Q71" i="25"/>
  <c r="R59" i="25"/>
  <c r="R35" i="26" s="1"/>
  <c r="R39" i="26" s="1"/>
  <c r="R47" i="26" s="1"/>
  <c r="R51" i="26" s="1"/>
  <c r="S47" i="25"/>
  <c r="M45" i="25"/>
  <c r="S33" i="25"/>
  <c r="R55" i="26" l="1"/>
  <c r="R71" i="26"/>
  <c r="R75" i="26" s="1"/>
  <c r="S35" i="26"/>
  <c r="Q47" i="26"/>
  <c r="S39" i="26"/>
  <c r="P55" i="26"/>
  <c r="P71" i="26"/>
  <c r="S59" i="25"/>
  <c r="R63" i="25"/>
  <c r="M49" i="25"/>
  <c r="N33" i="25"/>
  <c r="P75" i="26" l="1"/>
  <c r="Q51" i="26"/>
  <c r="S47" i="26"/>
  <c r="R67" i="25"/>
  <c r="R71" i="25" s="1"/>
  <c r="S63" i="25"/>
  <c r="N45" i="25"/>
  <c r="M61" i="25"/>
  <c r="M65" i="25" l="1"/>
  <c r="M37" i="26"/>
  <c r="Q55" i="26"/>
  <c r="Q71" i="26"/>
  <c r="S51" i="26"/>
  <c r="S67" i="25"/>
  <c r="S71" i="25" s="1"/>
  <c r="R87" i="25"/>
  <c r="M69" i="25"/>
  <c r="O33" i="25"/>
  <c r="N49" i="25"/>
  <c r="S55" i="26" l="1"/>
  <c r="Q75" i="26"/>
  <c r="S71" i="26"/>
  <c r="M41" i="26"/>
  <c r="M89" i="25"/>
  <c r="M93" i="25" s="1"/>
  <c r="M73" i="25"/>
  <c r="R91" i="25"/>
  <c r="S87" i="25"/>
  <c r="S91" i="25" s="1"/>
  <c r="N61" i="25"/>
  <c r="O45" i="25"/>
  <c r="M49" i="26" l="1"/>
  <c r="S75" i="26"/>
  <c r="N65" i="25"/>
  <c r="N37" i="26"/>
  <c r="N69" i="25"/>
  <c r="P33" i="25"/>
  <c r="O49" i="25"/>
  <c r="N41" i="26" l="1"/>
  <c r="M53" i="26"/>
  <c r="N89" i="25"/>
  <c r="N93" i="25" s="1"/>
  <c r="N73" i="25"/>
  <c r="P45" i="25"/>
  <c r="O61" i="25"/>
  <c r="O65" i="25" l="1"/>
  <c r="O37" i="26"/>
  <c r="M73" i="26"/>
  <c r="M57" i="26"/>
  <c r="N49" i="26"/>
  <c r="O69" i="25"/>
  <c r="Q33" i="25"/>
  <c r="P49" i="25"/>
  <c r="N53" i="26" l="1"/>
  <c r="M77" i="26"/>
  <c r="O41" i="26"/>
  <c r="O89" i="25"/>
  <c r="O93" i="25" s="1"/>
  <c r="O73" i="25"/>
  <c r="P61" i="25"/>
  <c r="Q45" i="25"/>
  <c r="O49" i="26" l="1"/>
  <c r="P65" i="25"/>
  <c r="P37" i="26"/>
  <c r="N73" i="26"/>
  <c r="N57" i="26"/>
  <c r="P69" i="25"/>
  <c r="R33" i="25"/>
  <c r="Q49" i="25"/>
  <c r="S29" i="6"/>
  <c r="S27" i="6"/>
  <c r="P41" i="26" l="1"/>
  <c r="N77" i="26"/>
  <c r="O53" i="26"/>
  <c r="P89" i="25"/>
  <c r="P93" i="25" s="1"/>
  <c r="P73" i="25"/>
  <c r="Q61" i="25"/>
  <c r="R45" i="25"/>
  <c r="T45" i="25" s="1"/>
  <c r="T29" i="6"/>
  <c r="O73" i="26" l="1"/>
  <c r="O57" i="26"/>
  <c r="Q65" i="25"/>
  <c r="Q37" i="26"/>
  <c r="P49" i="26"/>
  <c r="Q69" i="25"/>
  <c r="S45" i="25"/>
  <c r="R49" i="25"/>
  <c r="S31" i="6"/>
  <c r="S79" i="6" s="1"/>
  <c r="S33" i="6"/>
  <c r="S81" i="6" s="1"/>
  <c r="Q41" i="26" l="1"/>
  <c r="P53" i="26"/>
  <c r="O77" i="26"/>
  <c r="Q89" i="25"/>
  <c r="Q93" i="25" s="1"/>
  <c r="Q73" i="25"/>
  <c r="S61" i="6"/>
  <c r="S59" i="6"/>
  <c r="R61" i="25"/>
  <c r="R37" i="26" s="1"/>
  <c r="R41" i="26" s="1"/>
  <c r="R49" i="26" s="1"/>
  <c r="R53" i="26" s="1"/>
  <c r="S49" i="25"/>
  <c r="T49" i="25" s="1"/>
  <c r="T33" i="6"/>
  <c r="T81" i="6" s="1"/>
  <c r="R73" i="26" l="1"/>
  <c r="R77" i="26" s="1"/>
  <c r="R57" i="26"/>
  <c r="P73" i="26"/>
  <c r="P57" i="26"/>
  <c r="S37" i="26"/>
  <c r="T37" i="26" s="1"/>
  <c r="Q49" i="26"/>
  <c r="S41" i="26"/>
  <c r="T41" i="26" s="1"/>
  <c r="T61" i="6"/>
  <c r="S61" i="25"/>
  <c r="T61" i="25" s="1"/>
  <c r="R65" i="25"/>
  <c r="Q53" i="26" l="1"/>
  <c r="S49" i="26"/>
  <c r="T49" i="26" s="1"/>
  <c r="P77" i="26"/>
  <c r="R69" i="25"/>
  <c r="R73" i="25" s="1"/>
  <c r="S65" i="25"/>
  <c r="T65" i="25" s="1"/>
  <c r="Q73" i="26" l="1"/>
  <c r="Q57" i="26"/>
  <c r="S53" i="26"/>
  <c r="S69" i="25"/>
  <c r="R89" i="25"/>
  <c r="S57" i="26" l="1"/>
  <c r="T53" i="26"/>
  <c r="T57" i="26" s="1"/>
  <c r="Q77" i="26"/>
  <c r="S73" i="26"/>
  <c r="T69" i="25"/>
  <c r="T73" i="25" s="1"/>
  <c r="S73" i="25"/>
  <c r="R93" i="25"/>
  <c r="S89" i="25"/>
  <c r="S77" i="26" l="1"/>
  <c r="T73" i="26"/>
  <c r="T77" i="26" s="1"/>
  <c r="S93" i="25"/>
  <c r="T89" i="25"/>
  <c r="T93" i="25" s="1"/>
  <c r="R57" i="29"/>
  <c r="T56" i="29" s="1"/>
  <c r="V56" i="29" s="1"/>
  <c r="X56" i="29" s="1"/>
  <c r="W56" i="32" l="1"/>
  <c r="K57" i="32"/>
  <c r="K58" i="32" s="1"/>
  <c r="W57" i="32" l="1"/>
  <c r="W58" i="32"/>
  <c r="K74" i="32"/>
  <c r="W74" i="32" l="1"/>
  <c r="K76" i="32"/>
  <c r="W76" i="32" s="1"/>
</calcChain>
</file>

<file path=xl/sharedStrings.xml><?xml version="1.0" encoding="utf-8"?>
<sst xmlns="http://schemas.openxmlformats.org/spreadsheetml/2006/main" count="2622" uniqueCount="502">
  <si>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</si>
  <si>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</si>
  <si>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</si>
  <si>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</si>
  <si>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</si>
  <si>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</si>
  <si>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</si>
  <si>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</si>
  <si>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</si>
  <si>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</si>
  <si>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</si>
  <si>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</si>
  <si>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</si>
  <si>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</si>
  <si>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</si>
  <si>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</si>
  <si>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</si>
  <si>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</si>
  <si>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</si>
  <si>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</si>
  <si>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</si>
  <si>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</si>
  <si>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</si>
  <si>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</si>
  <si>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</si>
  <si>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</si>
  <si>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</si>
  <si>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</si>
  <si>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</si>
  <si>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</si>
  <si>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</si>
  <si>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</si>
  <si>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</si>
  <si>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</si>
  <si>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</si>
  <si>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</si>
  <si>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</si>
  <si>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</si>
  <si>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</si>
  <si>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</si>
  <si>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</si>
  <si>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</si>
  <si>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</si>
  <si>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</si>
  <si>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</si>
  <si>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</si>
  <si>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⑤</t>
    <phoneticPr fontId="1"/>
  </si>
  <si>
    <t>⑥</t>
    <phoneticPr fontId="1"/>
  </si>
  <si>
    <t>⑧</t>
    <phoneticPr fontId="1"/>
  </si>
  <si>
    <t>⑬</t>
    <phoneticPr fontId="1"/>
  </si>
  <si>
    <t>⑮</t>
    <phoneticPr fontId="1"/>
  </si>
  <si>
    <t>⑯</t>
    <phoneticPr fontId="1"/>
  </si>
  <si>
    <t>EXCEL_予算実務</t>
    <rPh sb="6" eb="8">
      <t>ヨサン</t>
    </rPh>
    <rPh sb="8" eb="10">
      <t>ジツム</t>
    </rPh>
    <phoneticPr fontId="1"/>
  </si>
  <si>
    <t>入力画面</t>
    <rPh sb="0" eb="1">
      <t>イ</t>
    </rPh>
    <rPh sb="1" eb="2">
      <t>リョク</t>
    </rPh>
    <rPh sb="2" eb="4">
      <t>ガメン</t>
    </rPh>
    <phoneticPr fontId="1"/>
  </si>
  <si>
    <t>全社</t>
    <rPh sb="0" eb="2">
      <t>ゼンシャ</t>
    </rPh>
    <phoneticPr fontId="1"/>
  </si>
  <si>
    <t>全社</t>
    <rPh sb="0" eb="2">
      <t>ゼンシャ</t>
    </rPh>
    <phoneticPr fontId="1"/>
  </si>
  <si>
    <t>営業部</t>
    <rPh sb="0" eb="3">
      <t>エイギョウブ</t>
    </rPh>
    <phoneticPr fontId="1"/>
  </si>
  <si>
    <t>【組織図】⇒会計システムの部門マスタも同様になる。</t>
    <rPh sb="1" eb="4">
      <t>ソシキズ</t>
    </rPh>
    <rPh sb="6" eb="8">
      <t>カイケイ</t>
    </rPh>
    <rPh sb="13" eb="15">
      <t>ブモン</t>
    </rPh>
    <rPh sb="19" eb="21">
      <t>ドウヨウ</t>
    </rPh>
    <phoneticPr fontId="1"/>
  </si>
  <si>
    <t>購買部</t>
    <rPh sb="0" eb="3">
      <t>コウバイブ</t>
    </rPh>
    <phoneticPr fontId="1"/>
  </si>
  <si>
    <t>EXCEL</t>
    <phoneticPr fontId="1"/>
  </si>
  <si>
    <t>営業部(入力)</t>
    <rPh sb="0" eb="3">
      <t>エイギョウブ</t>
    </rPh>
    <rPh sb="4" eb="6">
      <t>ニュウリョク</t>
    </rPh>
    <phoneticPr fontId="1"/>
  </si>
  <si>
    <t>購買部（入力）</t>
    <rPh sb="0" eb="3">
      <t>コウバイブ</t>
    </rPh>
    <rPh sb="4" eb="6">
      <t>ニュウリョク</t>
    </rPh>
    <phoneticPr fontId="1"/>
  </si>
  <si>
    <t>【入力画面】＜営業部＞月次部門別損益計画…【1】(ＫPIによる売上計画式の入力画面にした場合)</t>
    <rPh sb="1" eb="3">
      <t>ニュウリョク</t>
    </rPh>
    <rPh sb="3" eb="5">
      <t>ガメン</t>
    </rPh>
    <rPh sb="7" eb="10">
      <t>エイギョウブ</t>
    </rPh>
    <rPh sb="11" eb="13">
      <t>ゲツジ</t>
    </rPh>
    <rPh sb="13" eb="16">
      <t>ブモンベツ</t>
    </rPh>
    <rPh sb="16" eb="18">
      <t>ソンエキ</t>
    </rPh>
    <rPh sb="18" eb="20">
      <t>ケイカク</t>
    </rPh>
    <rPh sb="31" eb="36">
      <t>ウリアゲケイカクシキ</t>
    </rPh>
    <rPh sb="37" eb="39">
      <t>ニュウリョク</t>
    </rPh>
    <rPh sb="39" eb="41">
      <t>ガメン</t>
    </rPh>
    <rPh sb="44" eb="46">
      <t>バアイ</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</si>
  <si>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</si>
  <si>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人件費</t>
    <rPh sb="0" eb="3">
      <t>ジンケンヒ</t>
    </rPh>
    <phoneticPr fontId="1"/>
  </si>
  <si>
    <t>入力</t>
    <rPh sb="0" eb="2">
      <t>ニュウリョク</t>
    </rPh>
    <phoneticPr fontId="1"/>
  </si>
  <si>
    <t>％</t>
    <phoneticPr fontId="1"/>
  </si>
  <si>
    <t>予定販促費率</t>
    <rPh sb="0" eb="2">
      <t>ヨテイ</t>
    </rPh>
    <rPh sb="2" eb="4">
      <t>ハンソク</t>
    </rPh>
    <rPh sb="4" eb="5">
      <t>ヒ</t>
    </rPh>
    <rPh sb="5" eb="6">
      <t>リツ</t>
    </rPh>
    <phoneticPr fontId="1"/>
  </si>
  <si>
    <t>販促費</t>
    <rPh sb="0" eb="3">
      <t>ハンソクヒ</t>
    </rPh>
    <phoneticPr fontId="1"/>
  </si>
  <si>
    <t>⑦</t>
    <phoneticPr fontId="1"/>
  </si>
  <si>
    <t>変動費</t>
    <rPh sb="0" eb="3">
      <t>ヘンドウヒ</t>
    </rPh>
    <phoneticPr fontId="1"/>
  </si>
  <si>
    <t>⑨</t>
    <phoneticPr fontId="1"/>
  </si>
  <si>
    <t>限界利益</t>
    <rPh sb="0" eb="4">
      <t>ゲンカイリエキ</t>
    </rPh>
    <phoneticPr fontId="1"/>
  </si>
  <si>
    <t>③－⑧＝⑨</t>
    <phoneticPr fontId="1"/>
  </si>
  <si>
    <t>限界利益率</t>
    <rPh sb="0" eb="2">
      <t>ゲンカイ</t>
    </rPh>
    <rPh sb="2" eb="4">
      <t>リエキ</t>
    </rPh>
    <rPh sb="4" eb="5">
      <t>リツ</t>
    </rPh>
    <phoneticPr fontId="1"/>
  </si>
  <si>
    <t>⑨÷③×100=⑩</t>
    <phoneticPr fontId="1"/>
  </si>
  <si>
    <t>⑩</t>
    <phoneticPr fontId="1"/>
  </si>
  <si>
    <t>⑪</t>
    <phoneticPr fontId="1"/>
  </si>
  <si>
    <t>⑫</t>
    <phoneticPr fontId="1"/>
  </si>
  <si>
    <t>固定販管費</t>
    <rPh sb="0" eb="2">
      <t>コテイ</t>
    </rPh>
    <rPh sb="2" eb="5">
      <t>ハンカンヒ</t>
    </rPh>
    <phoneticPr fontId="1"/>
  </si>
  <si>
    <t>固定費</t>
    <rPh sb="0" eb="3">
      <t>コテイヒ</t>
    </rPh>
    <phoneticPr fontId="1"/>
  </si>
  <si>
    <t>⑪＋⑫＝⑬</t>
    <phoneticPr fontId="1"/>
  </si>
  <si>
    <t>－</t>
    <phoneticPr fontId="1"/>
  </si>
  <si>
    <t>月初商品たな卸数量</t>
    <rPh sb="0" eb="1">
      <t>ツキ</t>
    </rPh>
    <rPh sb="1" eb="2">
      <t>ショ</t>
    </rPh>
    <rPh sb="2" eb="4">
      <t>ショウヒン</t>
    </rPh>
    <rPh sb="6" eb="7">
      <t>オロシ</t>
    </rPh>
    <rPh sb="7" eb="9">
      <t>スウリョウ</t>
    </rPh>
    <phoneticPr fontId="1"/>
  </si>
  <si>
    <t>月初仕入数量</t>
    <rPh sb="0" eb="1">
      <t>ツキ</t>
    </rPh>
    <rPh sb="1" eb="2">
      <t>ショ</t>
    </rPh>
    <rPh sb="2" eb="4">
      <t>シイレ</t>
    </rPh>
    <rPh sb="4" eb="6">
      <t>スウリョウ</t>
    </rPh>
    <phoneticPr fontId="1"/>
  </si>
  <si>
    <t>②＝⑤</t>
    <phoneticPr fontId="1"/>
  </si>
  <si>
    <t>月末商品たな卸数量</t>
    <rPh sb="0" eb="1">
      <t>ツキ</t>
    </rPh>
    <rPh sb="1" eb="2">
      <t>マツ</t>
    </rPh>
    <rPh sb="2" eb="4">
      <t>ショウヒン</t>
    </rPh>
    <rPh sb="6" eb="7">
      <t>オロシ</t>
    </rPh>
    <rPh sb="7" eb="9">
      <t>スウリョウ</t>
    </rPh>
    <phoneticPr fontId="1"/>
  </si>
  <si>
    <t>月次たな卸増減数量</t>
    <rPh sb="0" eb="1">
      <t>ツキ</t>
    </rPh>
    <rPh sb="1" eb="2">
      <t>ジ</t>
    </rPh>
    <rPh sb="4" eb="5">
      <t>オロシ</t>
    </rPh>
    <rPh sb="5" eb="7">
      <t>ゾウゲン</t>
    </rPh>
    <rPh sb="7" eb="9">
      <t>スウリョウ</t>
    </rPh>
    <phoneticPr fontId="1"/>
  </si>
  <si>
    <t>⑥－③＝⑦</t>
    <phoneticPr fontId="1"/>
  </si>
  <si>
    <t>商品平均仕入単価</t>
    <rPh sb="0" eb="2">
      <t>ショウヒン</t>
    </rPh>
    <rPh sb="2" eb="4">
      <t>ヘイキン</t>
    </rPh>
    <rPh sb="4" eb="6">
      <t>シイレ</t>
    </rPh>
    <rPh sb="6" eb="8">
      <t>タンカ</t>
    </rPh>
    <phoneticPr fontId="1"/>
  </si>
  <si>
    <t>④×⑧＝⑨</t>
    <phoneticPr fontId="1"/>
  </si>
  <si>
    <t>⑦×⑧＝⑩</t>
    <phoneticPr fontId="1"/>
  </si>
  <si>
    <t>⑨－⑩＝⑪</t>
    <phoneticPr fontId="1"/>
  </si>
  <si>
    <t>⑫</t>
    <phoneticPr fontId="1"/>
  </si>
  <si>
    <t>PL_商品仕入高</t>
    <rPh sb="3" eb="5">
      <t>ショウヒン</t>
    </rPh>
    <rPh sb="5" eb="8">
      <t>シイレダカ</t>
    </rPh>
    <phoneticPr fontId="1"/>
  </si>
  <si>
    <t>PL_商品たな卸高増減</t>
    <rPh sb="3" eb="5">
      <t>ショウヒン</t>
    </rPh>
    <rPh sb="7" eb="8">
      <t>オロシ</t>
    </rPh>
    <rPh sb="8" eb="9">
      <t>ダカ</t>
    </rPh>
    <rPh sb="9" eb="11">
      <t>ゾウゲン</t>
    </rPh>
    <phoneticPr fontId="1"/>
  </si>
  <si>
    <t>PL_商品売上原価</t>
    <rPh sb="3" eb="5">
      <t>ショウヒン</t>
    </rPh>
    <rPh sb="5" eb="7">
      <t>ウリアゲ</t>
    </rPh>
    <rPh sb="7" eb="9">
      <t>ゲンカ</t>
    </rPh>
    <phoneticPr fontId="1"/>
  </si>
  <si>
    <t>PL_人件費</t>
    <rPh sb="3" eb="6">
      <t>ジンケンヒ</t>
    </rPh>
    <phoneticPr fontId="1"/>
  </si>
  <si>
    <t>PL_固定管理費</t>
    <rPh sb="3" eb="5">
      <t>コテイ</t>
    </rPh>
    <rPh sb="5" eb="7">
      <t>カンリ</t>
    </rPh>
    <rPh sb="7" eb="8">
      <t>ヒ</t>
    </rPh>
    <phoneticPr fontId="1"/>
  </si>
  <si>
    <t>PL_固定費</t>
    <rPh sb="3" eb="6">
      <t>コテイヒ</t>
    </rPh>
    <phoneticPr fontId="1"/>
  </si>
  <si>
    <t>③×⑥÷100=⑦</t>
    <phoneticPr fontId="1"/>
  </si>
  <si>
    <t>⑭</t>
    <phoneticPr fontId="1"/>
  </si>
  <si>
    <t>⑨－⑬＝⑭</t>
    <phoneticPr fontId="1"/>
  </si>
  <si>
    <t>⑭÷③×100=⑮</t>
    <phoneticPr fontId="1"/>
  </si>
  <si>
    <t>入力
購買部の出荷数量と一致
購買部の②販売数量へ転記</t>
    <rPh sb="0" eb="1">
      <t>ニュウ</t>
    </rPh>
    <rPh sb="1" eb="2">
      <t>チカラ</t>
    </rPh>
    <rPh sb="3" eb="6">
      <t>コウバイブ</t>
    </rPh>
    <rPh sb="7" eb="11">
      <t>シュッカスウリョウ</t>
    </rPh>
    <rPh sb="12" eb="14">
      <t>イッチ</t>
    </rPh>
    <rPh sb="15" eb="18">
      <t>コウバイブ</t>
    </rPh>
    <rPh sb="20" eb="24">
      <t>ハンバイスウリョウ</t>
    </rPh>
    <rPh sb="25" eb="27">
      <t>テンキ</t>
    </rPh>
    <phoneticPr fontId="1"/>
  </si>
  <si>
    <t>【入力画面】＜購買部＞月次部門別損益計画…【２】(営業部の月次販売数量＝購買部の月次出荷数量)</t>
    <rPh sb="1" eb="3">
      <t>ニュウリョク</t>
    </rPh>
    <rPh sb="3" eb="5">
      <t>ガメン</t>
    </rPh>
    <rPh sb="7" eb="9">
      <t>コウバイ</t>
    </rPh>
    <rPh sb="9" eb="10">
      <t>ブ</t>
    </rPh>
    <rPh sb="11" eb="13">
      <t>ゲツジ</t>
    </rPh>
    <rPh sb="13" eb="16">
      <t>ブモンベツ</t>
    </rPh>
    <rPh sb="16" eb="18">
      <t>ソンエキ</t>
    </rPh>
    <rPh sb="18" eb="20">
      <t>ケイカク</t>
    </rPh>
    <rPh sb="25" eb="28">
      <t>エイギョウブ</t>
    </rPh>
    <rPh sb="29" eb="31">
      <t>ゲツジ</t>
    </rPh>
    <rPh sb="31" eb="35">
      <t>ハンバイスウリョウ</t>
    </rPh>
    <rPh sb="36" eb="39">
      <t>コウバイブ</t>
    </rPh>
    <rPh sb="40" eb="42">
      <t>ゲツジ</t>
    </rPh>
    <rPh sb="42" eb="44">
      <t>シュッカ</t>
    </rPh>
    <rPh sb="44" eb="46">
      <t>スウリョウ</t>
    </rPh>
    <phoneticPr fontId="1"/>
  </si>
  <si>
    <t>営業部の②販売数量の転記</t>
    <rPh sb="0" eb="3">
      <t>エイギョウブ</t>
    </rPh>
    <rPh sb="5" eb="9">
      <t>ハンバイスウリョウ</t>
    </rPh>
    <rPh sb="10" eb="12">
      <t>テンキ</t>
    </rPh>
    <phoneticPr fontId="1"/>
  </si>
  <si>
    <t>月次出荷数量</t>
    <rPh sb="0" eb="1">
      <t>ツキ</t>
    </rPh>
    <rPh sb="1" eb="2">
      <t>ジ</t>
    </rPh>
    <rPh sb="2" eb="4">
      <t>シュッカ</t>
    </rPh>
    <rPh sb="4" eb="6">
      <t>スウリョウ</t>
    </rPh>
    <phoneticPr fontId="1"/>
  </si>
  <si>
    <t>③＋④－⑤＝⑥</t>
    <phoneticPr fontId="1"/>
  </si>
  <si>
    <t>期首のみ入力
前月末数量繰越⑥自動転記</t>
    <rPh sb="0" eb="2">
      <t>キシュ</t>
    </rPh>
    <rPh sb="4" eb="6">
      <t>ニュウリョク</t>
    </rPh>
    <rPh sb="7" eb="8">
      <t>マエ</t>
    </rPh>
    <rPh sb="8" eb="9">
      <t>ツキ</t>
    </rPh>
    <rPh sb="9" eb="10">
      <t>マツ</t>
    </rPh>
    <rPh sb="10" eb="12">
      <t>スウリョウ</t>
    </rPh>
    <rPh sb="12" eb="14">
      <t>クリコシ</t>
    </rPh>
    <rPh sb="15" eb="17">
      <t>ジドウ</t>
    </rPh>
    <rPh sb="17" eb="19">
      <t>テンキ</t>
    </rPh>
    <phoneticPr fontId="1"/>
  </si>
  <si>
    <t>第9-1問</t>
    <rPh sb="0" eb="1">
      <t>ダイ</t>
    </rPh>
    <rPh sb="4" eb="5">
      <t>モン</t>
    </rPh>
    <phoneticPr fontId="1"/>
  </si>
  <si>
    <t>社内取引_購買部のプロフィットセンター化</t>
    <rPh sb="0" eb="2">
      <t>シャナイ</t>
    </rPh>
    <rPh sb="2" eb="4">
      <t>トリヒキ</t>
    </rPh>
    <rPh sb="5" eb="8">
      <t>コウバイブ</t>
    </rPh>
    <rPh sb="19" eb="20">
      <t>カ</t>
    </rPh>
    <phoneticPr fontId="1"/>
  </si>
  <si>
    <t>【ポイント】
　コストセンターである購買部をプロフィットセンター化する場合、購買部は営業部に対して「社内売上高」を計上し、営業部は「社内仕入高」を計上する。全社では「社内売上高」と「社内仕入高」を相殺して表示する。</t>
    <rPh sb="18" eb="21">
      <t>コウバイブ</t>
    </rPh>
    <rPh sb="32" eb="33">
      <t>カ</t>
    </rPh>
    <rPh sb="35" eb="37">
      <t>バアイ</t>
    </rPh>
    <rPh sb="38" eb="41">
      <t>コウバイブ</t>
    </rPh>
    <rPh sb="42" eb="45">
      <t>エイギョウブ</t>
    </rPh>
    <rPh sb="46" eb="47">
      <t>タイ</t>
    </rPh>
    <rPh sb="50" eb="52">
      <t>シャナイ</t>
    </rPh>
    <rPh sb="52" eb="55">
      <t>ウリアゲダカ</t>
    </rPh>
    <rPh sb="57" eb="59">
      <t>ケイジョウ</t>
    </rPh>
    <rPh sb="61" eb="64">
      <t>エイギョウブ</t>
    </rPh>
    <rPh sb="66" eb="68">
      <t>シャナイ</t>
    </rPh>
    <rPh sb="68" eb="70">
      <t>シイレ</t>
    </rPh>
    <rPh sb="70" eb="71">
      <t>ダカ</t>
    </rPh>
    <rPh sb="73" eb="75">
      <t>ケイジョウ</t>
    </rPh>
    <rPh sb="78" eb="80">
      <t>ゼンシャ</t>
    </rPh>
    <rPh sb="83" eb="85">
      <t>シャナイ</t>
    </rPh>
    <rPh sb="85" eb="88">
      <t>ウリアゲダカ</t>
    </rPh>
    <rPh sb="91" eb="93">
      <t>シャナイ</t>
    </rPh>
    <rPh sb="93" eb="95">
      <t>シイレ</t>
    </rPh>
    <rPh sb="95" eb="96">
      <t>ダカ</t>
    </rPh>
    <rPh sb="98" eb="100">
      <t>ソウサイ</t>
    </rPh>
    <rPh sb="102" eb="104">
      <t>ヒョウジ</t>
    </rPh>
    <phoneticPr fontId="1"/>
  </si>
  <si>
    <r>
      <t>「部門費用」で業績評価するコストセンター（ＣＣ）→</t>
    </r>
    <r>
      <rPr>
        <b/>
        <sz val="14"/>
        <color rgb="FFFF0000"/>
        <rFont val="メイリオ"/>
        <family val="3"/>
        <charset val="128"/>
      </rPr>
      <t>プロフィットセンター（PC）に変える</t>
    </r>
    <rPh sb="1" eb="3">
      <t>ブモン</t>
    </rPh>
    <rPh sb="3" eb="5">
      <t>ヒヨウ</t>
    </rPh>
    <rPh sb="7" eb="11">
      <t>ギョウセキヒョウカ</t>
    </rPh>
    <rPh sb="40" eb="41">
      <t>カ</t>
    </rPh>
    <phoneticPr fontId="1"/>
  </si>
  <si>
    <t>全社(集計)</t>
    <rPh sb="0" eb="2">
      <t>ゼンシャ</t>
    </rPh>
    <rPh sb="3" eb="5">
      <t>シュウケイ</t>
    </rPh>
    <phoneticPr fontId="1"/>
  </si>
  <si>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購買部がプロフィットセンター化した場合の営業部の月次予算入力＆出力画面と購買部の月次入力＆出力画面及び各部門月次予算PL並びに全社月次予算PLを完成させなさい。</t>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4">
      <t>エイギョウ</t>
    </rPh>
    <rPh sb="264" eb="265">
      <t>ブ</t>
    </rPh>
    <rPh sb="266" eb="268">
      <t>ゲツジ</t>
    </rPh>
    <rPh sb="268" eb="270">
      <t>ヨサン</t>
    </rPh>
    <rPh sb="278" eb="281">
      <t>コウバイブ</t>
    </rPh>
    <rPh sb="282" eb="284">
      <t>ゲツジ</t>
    </rPh>
    <rPh sb="287" eb="289">
      <t>シュツリョク</t>
    </rPh>
    <rPh sb="289" eb="291">
      <t>ガメン</t>
    </rPh>
    <rPh sb="291" eb="292">
      <t>オヨ</t>
    </rPh>
    <rPh sb="293" eb="296">
      <t>カクブモン</t>
    </rPh>
    <rPh sb="296" eb="298">
      <t>ゲツジ</t>
    </rPh>
    <rPh sb="298" eb="300">
      <t>ヨサン</t>
    </rPh>
    <rPh sb="302" eb="303">
      <t>ナラ</t>
    </rPh>
    <rPh sb="305" eb="307">
      <t>ゼンシャ</t>
    </rPh>
    <rPh sb="307" eb="309">
      <t>ゲツジ</t>
    </rPh>
    <rPh sb="309" eb="311">
      <t>ヨサン</t>
    </rPh>
    <rPh sb="314" eb="316">
      <t>カンセイ</t>
    </rPh>
    <phoneticPr fontId="1"/>
  </si>
  <si>
    <t>予定社内取引原価率</t>
    <rPh sb="0" eb="2">
      <t>ヨテイ</t>
    </rPh>
    <rPh sb="2" eb="6">
      <t>シャナイトリヒキ</t>
    </rPh>
    <rPh sb="6" eb="9">
      <t>ゲンカリツ</t>
    </rPh>
    <phoneticPr fontId="1"/>
  </si>
  <si>
    <t>社内仕入高</t>
    <rPh sb="0" eb="2">
      <t>シャナイ</t>
    </rPh>
    <rPh sb="2" eb="4">
      <t>シイレ</t>
    </rPh>
    <rPh sb="4" eb="5">
      <t>ダカ</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</si>
  <si>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本稿は、「卸売業」で購買部をプロフィットセンター化した場合の部門別の月次予算PLと全社予算PLを考察します。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コウバイブ</t>
    </rPh>
    <rPh sb="131" eb="132">
      <t>カ</t>
    </rPh>
    <rPh sb="134" eb="136">
      <t>バアイ</t>
    </rPh>
    <rPh sb="137" eb="140">
      <t>ブモンベツ</t>
    </rPh>
    <rPh sb="141" eb="143">
      <t>ゲツジ</t>
    </rPh>
    <rPh sb="143" eb="145">
      <t>ヨサン</t>
    </rPh>
    <rPh sb="148" eb="150">
      <t>ゼンシャ</t>
    </rPh>
    <rPh sb="150" eb="152">
      <t>ヨサン</t>
    </rPh>
    <rPh sb="155" eb="157">
      <t>コウサツ</t>
    </rPh>
    <phoneticPr fontId="1"/>
  </si>
  <si>
    <t>社内売上高</t>
    <rPh sb="0" eb="2">
      <t>シャナイ</t>
    </rPh>
    <rPh sb="2" eb="5">
      <t>ウリアゲダカ</t>
    </rPh>
    <phoneticPr fontId="1"/>
  </si>
  <si>
    <t>営業部の⑤社内仕入高
を転記</t>
    <rPh sb="0" eb="3">
      <t>エイギョウブ</t>
    </rPh>
    <rPh sb="5" eb="7">
      <t>シャナイ</t>
    </rPh>
    <rPh sb="7" eb="9">
      <t>シイレ</t>
    </rPh>
    <rPh sb="9" eb="10">
      <t>ダカ</t>
    </rPh>
    <rPh sb="12" eb="14">
      <t>テンキ</t>
    </rPh>
    <phoneticPr fontId="1"/>
  </si>
  <si>
    <t>部門利益</t>
    <rPh sb="0" eb="2">
      <t>ブモン</t>
    </rPh>
    <rPh sb="2" eb="4">
      <t>リエキ</t>
    </rPh>
    <phoneticPr fontId="1"/>
  </si>
  <si>
    <t>部門利益率</t>
    <rPh sb="0" eb="2">
      <t>ブモン</t>
    </rPh>
    <rPh sb="2" eb="4">
      <t>リエキ</t>
    </rPh>
    <rPh sb="4" eb="5">
      <t>リツ</t>
    </rPh>
    <phoneticPr fontId="1"/>
  </si>
  <si>
    <t>⑭</t>
    <phoneticPr fontId="1"/>
  </si>
  <si>
    <t>⑰</t>
    <phoneticPr fontId="1"/>
  </si>
  <si>
    <t>⑱</t>
    <phoneticPr fontId="1"/>
  </si>
  <si>
    <t>⑭＋⑮＝⑯</t>
    <phoneticPr fontId="1"/>
  </si>
  <si>
    <t>①－⑪＝⑫</t>
    <phoneticPr fontId="1"/>
  </si>
  <si>
    <t>⑫÷①×100=⑬</t>
    <phoneticPr fontId="1"/>
  </si>
  <si>
    <t>⑬－⑯＝⑰</t>
    <phoneticPr fontId="1"/>
  </si>
  <si>
    <t>⑰÷①×100=⑱</t>
    <phoneticPr fontId="1"/>
  </si>
  <si>
    <t>営業部_入力＆出力画面</t>
    <rPh sb="0" eb="3">
      <t>エイギョウブ</t>
    </rPh>
    <rPh sb="4" eb="6">
      <t>ニュウリョク</t>
    </rPh>
    <rPh sb="7" eb="9">
      <t>シュツリョク</t>
    </rPh>
    <rPh sb="9" eb="11">
      <t>ガメン</t>
    </rPh>
    <phoneticPr fontId="1"/>
  </si>
  <si>
    <t>購買部_入力＆出力画面</t>
    <rPh sb="0" eb="2">
      <t>コウバイ</t>
    </rPh>
    <rPh sb="2" eb="3">
      <t>ブ</t>
    </rPh>
    <rPh sb="4" eb="6">
      <t>ニュウリョク</t>
    </rPh>
    <rPh sb="7" eb="9">
      <t>シュツリョク</t>
    </rPh>
    <rPh sb="9" eb="11">
      <t>ガメン</t>
    </rPh>
    <phoneticPr fontId="1"/>
  </si>
  <si>
    <t>全社集計＆出力画面</t>
    <rPh sb="0" eb="2">
      <t>ゼンシャ</t>
    </rPh>
    <rPh sb="2" eb="4">
      <t>シュウケイ</t>
    </rPh>
    <rPh sb="5" eb="7">
      <t>シュツリョク</t>
    </rPh>
    <rPh sb="7" eb="9">
      <t>ガメン</t>
    </rPh>
    <phoneticPr fontId="1"/>
  </si>
  <si>
    <t>営業部の③売上高を転記</t>
    <rPh sb="0" eb="3">
      <t>エイギョウブ</t>
    </rPh>
    <rPh sb="5" eb="8">
      <t>ウリアゲダカ</t>
    </rPh>
    <rPh sb="9" eb="11">
      <t>テンキ</t>
    </rPh>
    <phoneticPr fontId="1"/>
  </si>
  <si>
    <t>購買部⑨自動転記</t>
    <rPh sb="0" eb="3">
      <t>コウバイブ</t>
    </rPh>
    <rPh sb="4" eb="6">
      <t>ジドウ</t>
    </rPh>
    <rPh sb="6" eb="8">
      <t>テンキ</t>
    </rPh>
    <phoneticPr fontId="1"/>
  </si>
  <si>
    <t>購買部⑩自動転記</t>
    <rPh sb="0" eb="3">
      <t>コウバイブ</t>
    </rPh>
    <rPh sb="4" eb="6">
      <t>ジドウ</t>
    </rPh>
    <rPh sb="6" eb="8">
      <t>テンキ</t>
    </rPh>
    <phoneticPr fontId="1"/>
  </si>
  <si>
    <t>購買部⑪自動転記</t>
    <rPh sb="0" eb="3">
      <t>コウバイブ</t>
    </rPh>
    <rPh sb="4" eb="6">
      <t>ジドウ</t>
    </rPh>
    <rPh sb="6" eb="8">
      <t>テンキ</t>
    </rPh>
    <phoneticPr fontId="1"/>
  </si>
  <si>
    <t>集計_営業部＋購買部</t>
    <rPh sb="0" eb="2">
      <t>シュウケイ</t>
    </rPh>
    <rPh sb="3" eb="6">
      <t>エイギョウブ</t>
    </rPh>
    <rPh sb="7" eb="10">
      <t>コウバイブ</t>
    </rPh>
    <phoneticPr fontId="1"/>
  </si>
  <si>
    <t>PL_販促費</t>
    <rPh sb="3" eb="6">
      <t>ハンソクヒ</t>
    </rPh>
    <phoneticPr fontId="1"/>
  </si>
  <si>
    <t>PL_変動費</t>
    <rPh sb="3" eb="5">
      <t>ヘンドウ</t>
    </rPh>
    <rPh sb="5" eb="6">
      <t>ヒ</t>
    </rPh>
    <phoneticPr fontId="1"/>
  </si>
  <si>
    <t>⑤＋⑥＝⑦</t>
    <phoneticPr fontId="1"/>
  </si>
  <si>
    <t>①－⑦＝⑧</t>
    <phoneticPr fontId="1"/>
  </si>
  <si>
    <t>⑧</t>
    <phoneticPr fontId="1"/>
  </si>
  <si>
    <t>⑨</t>
    <phoneticPr fontId="1"/>
  </si>
  <si>
    <t>⑧÷①×100=⑨</t>
    <phoneticPr fontId="1"/>
  </si>
  <si>
    <t>⑪</t>
    <phoneticPr fontId="1"/>
  </si>
  <si>
    <t>⑫</t>
    <phoneticPr fontId="1"/>
  </si>
  <si>
    <t>⑩＋⑪＝⑫</t>
    <phoneticPr fontId="1"/>
  </si>
  <si>
    <t>⑧－⑫＝⑬</t>
    <phoneticPr fontId="1"/>
  </si>
  <si>
    <t>⑬÷①×100=⑫</t>
    <phoneticPr fontId="1"/>
  </si>
  <si>
    <t>③×④÷100＝⑤
購買部の①社内売上高へ
転記</t>
    <rPh sb="10" eb="13">
      <t>コウバイブ</t>
    </rPh>
    <rPh sb="15" eb="17">
      <t>シャナイ</t>
    </rPh>
    <rPh sb="17" eb="20">
      <t>ウリアゲダカ</t>
    </rPh>
    <rPh sb="22" eb="24">
      <t>テンキ</t>
    </rPh>
    <phoneticPr fontId="1"/>
  </si>
  <si>
    <t>営業部⑦自動転記</t>
    <rPh sb="0" eb="3">
      <t>エイギョウブ</t>
    </rPh>
    <rPh sb="4" eb="8">
      <t>ジドウテンキ</t>
    </rPh>
    <phoneticPr fontId="1"/>
  </si>
  <si>
    <t>第9-2問</t>
    <rPh sb="0" eb="1">
      <t>ダイ</t>
    </rPh>
    <rPh sb="4" eb="5">
      <t>モン</t>
    </rPh>
    <phoneticPr fontId="1"/>
  </si>
  <si>
    <t>【②予算会計システム】</t>
    <rPh sb="2" eb="4">
      <t>ヨサン</t>
    </rPh>
    <rPh sb="4" eb="6">
      <t>カイケイ</t>
    </rPh>
    <phoneticPr fontId="1"/>
  </si>
  <si>
    <t>マスタ登録</t>
    <rPh sb="3" eb="5">
      <t>トウロク</t>
    </rPh>
    <phoneticPr fontId="1"/>
  </si>
  <si>
    <t>部門マスタ</t>
    <rPh sb="0" eb="2">
      <t>ブモン</t>
    </rPh>
    <phoneticPr fontId="1"/>
  </si>
  <si>
    <t>予算会計システム_予算実務</t>
    <rPh sb="0" eb="2">
      <t>ヨサン</t>
    </rPh>
    <rPh sb="2" eb="4">
      <t>カイケイ</t>
    </rPh>
    <rPh sb="9" eb="11">
      <t>ヨサン</t>
    </rPh>
    <rPh sb="11" eb="13">
      <t>ジツム</t>
    </rPh>
    <phoneticPr fontId="1"/>
  </si>
  <si>
    <t>社内調整組織</t>
    <rPh sb="0" eb="2">
      <t>シャナイ</t>
    </rPh>
    <rPh sb="2" eb="4">
      <t>チョウセイ</t>
    </rPh>
    <rPh sb="4" eb="6">
      <t>ソシキ</t>
    </rPh>
    <phoneticPr fontId="1"/>
  </si>
  <si>
    <t>決済条件マスタ</t>
    <rPh sb="0" eb="4">
      <t>ケッサイジョウケン</t>
    </rPh>
    <phoneticPr fontId="1"/>
  </si>
  <si>
    <t>当月末締２カ月後振込入金</t>
    <rPh sb="0" eb="1">
      <t>トウ</t>
    </rPh>
    <rPh sb="1" eb="2">
      <t>ツキ</t>
    </rPh>
    <rPh sb="2" eb="3">
      <t>マツ</t>
    </rPh>
    <rPh sb="3" eb="4">
      <t>シ</t>
    </rPh>
    <rPh sb="6" eb="8">
      <t>ツキゴ</t>
    </rPh>
    <rPh sb="8" eb="10">
      <t>フリコミ</t>
    </rPh>
    <rPh sb="10" eb="12">
      <t>ニュウキン</t>
    </rPh>
    <phoneticPr fontId="1"/>
  </si>
  <si>
    <t>当月末締１カ月後振込払い</t>
    <rPh sb="0" eb="1">
      <t>トウ</t>
    </rPh>
    <rPh sb="1" eb="2">
      <t>ツキ</t>
    </rPh>
    <rPh sb="2" eb="3">
      <t>マツ</t>
    </rPh>
    <rPh sb="3" eb="4">
      <t>シ</t>
    </rPh>
    <rPh sb="6" eb="8">
      <t>ツキゴ</t>
    </rPh>
    <rPh sb="8" eb="10">
      <t>フリコミ</t>
    </rPh>
    <rPh sb="10" eb="11">
      <t>ハラ</t>
    </rPh>
    <phoneticPr fontId="1"/>
  </si>
  <si>
    <t>科目マスタ</t>
    <rPh sb="0" eb="2">
      <t>カモク</t>
    </rPh>
    <phoneticPr fontId="1"/>
  </si>
  <si>
    <t>現金預金</t>
    <rPh sb="0" eb="2">
      <t>ゲンキン</t>
    </rPh>
    <rPh sb="2" eb="4">
      <t>ヨキン</t>
    </rPh>
    <phoneticPr fontId="1"/>
  </si>
  <si>
    <t>【BS科目】</t>
    <rPh sb="3" eb="5">
      <t>カモク</t>
    </rPh>
    <phoneticPr fontId="1"/>
  </si>
  <si>
    <t>売掛金</t>
    <rPh sb="0" eb="3">
      <t>ウリカケキン</t>
    </rPh>
    <phoneticPr fontId="1"/>
  </si>
  <si>
    <t>商品</t>
    <rPh sb="0" eb="2">
      <t>ショウヒン</t>
    </rPh>
    <phoneticPr fontId="1"/>
  </si>
  <si>
    <t>買掛金</t>
    <rPh sb="0" eb="3">
      <t>カイカケキン</t>
    </rPh>
    <phoneticPr fontId="1"/>
  </si>
  <si>
    <t>借方</t>
    <rPh sb="0" eb="2">
      <t>カリカタ</t>
    </rPh>
    <phoneticPr fontId="1"/>
  </si>
  <si>
    <t>貸方</t>
    <rPh sb="0" eb="2">
      <t>カシカタ</t>
    </rPh>
    <phoneticPr fontId="1"/>
  </si>
  <si>
    <t>資本金</t>
    <rPh sb="0" eb="3">
      <t>シホンキン</t>
    </rPh>
    <phoneticPr fontId="1"/>
  </si>
  <si>
    <t>繰越利益剰余金</t>
    <rPh sb="0" eb="2">
      <t>クリコシ</t>
    </rPh>
    <rPh sb="2" eb="4">
      <t>リエキ</t>
    </rPh>
    <rPh sb="4" eb="7">
      <t>ジョウヨキン</t>
    </rPh>
    <phoneticPr fontId="1"/>
  </si>
  <si>
    <t>【PL科目】</t>
    <rPh sb="3" eb="5">
      <t>カモク</t>
    </rPh>
    <phoneticPr fontId="1"/>
  </si>
  <si>
    <t>社内売掛金</t>
    <rPh sb="0" eb="2">
      <t>シャナイ</t>
    </rPh>
    <rPh sb="2" eb="4">
      <t>ウリカケ</t>
    </rPh>
    <rPh sb="4" eb="5">
      <t>キン</t>
    </rPh>
    <phoneticPr fontId="1"/>
  </si>
  <si>
    <t>社内買掛金</t>
    <rPh sb="0" eb="2">
      <t>シャナイ</t>
    </rPh>
    <rPh sb="2" eb="5">
      <t>カイカケキン</t>
    </rPh>
    <phoneticPr fontId="1"/>
  </si>
  <si>
    <t>社内売上高</t>
    <rPh sb="0" eb="2">
      <t>シャナイ</t>
    </rPh>
    <rPh sb="2" eb="4">
      <t>ウリアゲ</t>
    </rPh>
    <rPh sb="4" eb="5">
      <t>ダカ</t>
    </rPh>
    <phoneticPr fontId="1"/>
  </si>
  <si>
    <t>売上原価</t>
    <rPh sb="0" eb="2">
      <t>ウリアゲ</t>
    </rPh>
    <rPh sb="2" eb="4">
      <t>ゲンカ</t>
    </rPh>
    <phoneticPr fontId="1"/>
  </si>
  <si>
    <t>千円</t>
    <rPh sb="0" eb="2">
      <t>センエン</t>
    </rPh>
    <phoneticPr fontId="1"/>
  </si>
  <si>
    <t>集計</t>
    <rPh sb="0" eb="2">
      <t>シュウケイ</t>
    </rPh>
    <phoneticPr fontId="1"/>
  </si>
  <si>
    <t>仕入高</t>
    <rPh sb="0" eb="3">
      <t>シイレダカ</t>
    </rPh>
    <phoneticPr fontId="1"/>
  </si>
  <si>
    <t>商品たな卸高の増減</t>
    <rPh sb="0" eb="2">
      <t>ショウヒン</t>
    </rPh>
    <rPh sb="4" eb="5">
      <t>オロシ</t>
    </rPh>
    <rPh sb="5" eb="6">
      <t>ダカ</t>
    </rPh>
    <rPh sb="7" eb="9">
      <t>ゾウゲン</t>
    </rPh>
    <phoneticPr fontId="1"/>
  </si>
  <si>
    <t>資産</t>
    <rPh sb="0" eb="2">
      <t>シサン</t>
    </rPh>
    <phoneticPr fontId="1"/>
  </si>
  <si>
    <t>負債</t>
    <rPh sb="0" eb="2">
      <t>フサイ</t>
    </rPh>
    <phoneticPr fontId="1"/>
  </si>
  <si>
    <t>純資産</t>
    <rPh sb="0" eb="3">
      <t>ジュンシサン</t>
    </rPh>
    <phoneticPr fontId="1"/>
  </si>
  <si>
    <t>負債及び純資産</t>
    <rPh sb="0" eb="2">
      <t>フサイ</t>
    </rPh>
    <rPh sb="2" eb="3">
      <t>オヨ</t>
    </rPh>
    <rPh sb="4" eb="7">
      <t>ジュンシサン</t>
    </rPh>
    <phoneticPr fontId="1"/>
  </si>
  <si>
    <t>部門利益</t>
    <rPh sb="0" eb="4">
      <t>ブモンリエキ</t>
    </rPh>
    <phoneticPr fontId="1"/>
  </si>
  <si>
    <t>商品売上高</t>
    <rPh sb="0" eb="2">
      <t>ショウヒン</t>
    </rPh>
    <rPh sb="2" eb="5">
      <t>ウリアゲダカ</t>
    </rPh>
    <phoneticPr fontId="1"/>
  </si>
  <si>
    <t>変動販売費</t>
    <rPh sb="0" eb="2">
      <t>ヘンドウ</t>
    </rPh>
    <rPh sb="2" eb="5">
      <t>ハンバイヒ</t>
    </rPh>
    <phoneticPr fontId="1"/>
  </si>
  <si>
    <t>粗利益</t>
    <rPh sb="0" eb="3">
      <t>ソリエキ</t>
    </rPh>
    <phoneticPr fontId="1"/>
  </si>
  <si>
    <t>固定費用</t>
    <rPh sb="0" eb="4">
      <t>コテイヒヨウ</t>
    </rPh>
    <phoneticPr fontId="1"/>
  </si>
  <si>
    <t>【CF科目】</t>
    <rPh sb="3" eb="5">
      <t>カモク</t>
    </rPh>
    <phoneticPr fontId="1"/>
  </si>
  <si>
    <t>税引前当期純利益</t>
    <rPh sb="0" eb="3">
      <t>ゼイビキマエ</t>
    </rPh>
    <rPh sb="3" eb="8">
      <t>トウキジュンリエキ</t>
    </rPh>
    <phoneticPr fontId="1"/>
  </si>
  <si>
    <t>売上債権の増減額</t>
    <rPh sb="0" eb="2">
      <t>ウリアゲ</t>
    </rPh>
    <rPh sb="2" eb="4">
      <t>サイケン</t>
    </rPh>
    <rPh sb="5" eb="8">
      <t>ゾウゲンガク</t>
    </rPh>
    <phoneticPr fontId="1"/>
  </si>
  <si>
    <t>社内売上債権の増減額</t>
    <rPh sb="0" eb="2">
      <t>シャナイ</t>
    </rPh>
    <rPh sb="2" eb="4">
      <t>ウリアゲ</t>
    </rPh>
    <rPh sb="4" eb="6">
      <t>サイケン</t>
    </rPh>
    <rPh sb="7" eb="10">
      <t>ゾウゲンガク</t>
    </rPh>
    <phoneticPr fontId="1"/>
  </si>
  <si>
    <t>商品たな卸高の増減額</t>
    <rPh sb="0" eb="2">
      <t>ショウヒン</t>
    </rPh>
    <rPh sb="4" eb="5">
      <t>オロシ</t>
    </rPh>
    <rPh sb="5" eb="6">
      <t>ダカ</t>
    </rPh>
    <rPh sb="7" eb="10">
      <t>ゾウゲンガク</t>
    </rPh>
    <phoneticPr fontId="1"/>
  </si>
  <si>
    <t>仕入債務の増減額</t>
    <rPh sb="0" eb="2">
      <t>シイレ</t>
    </rPh>
    <rPh sb="2" eb="4">
      <t>サイム</t>
    </rPh>
    <rPh sb="5" eb="8">
      <t>ゾウゲンガク</t>
    </rPh>
    <phoneticPr fontId="1"/>
  </si>
  <si>
    <t>社内仕入債務の増減額</t>
    <rPh sb="0" eb="2">
      <t>シャナイ</t>
    </rPh>
    <rPh sb="2" eb="4">
      <t>シイレ</t>
    </rPh>
    <rPh sb="4" eb="6">
      <t>サイム</t>
    </rPh>
    <rPh sb="7" eb="10">
      <t>ゾウゲンガク</t>
    </rPh>
    <phoneticPr fontId="1"/>
  </si>
  <si>
    <t>営業活動によるキャッシュ・フロー</t>
    <rPh sb="0" eb="2">
      <t>エイギョウ</t>
    </rPh>
    <rPh sb="2" eb="4">
      <t>カツドウ</t>
    </rPh>
    <phoneticPr fontId="1"/>
  </si>
  <si>
    <t>投資活動によるキャッシュ・フロー</t>
    <rPh sb="0" eb="2">
      <t>トウシ</t>
    </rPh>
    <rPh sb="2" eb="4">
      <t>カツドウ</t>
    </rPh>
    <phoneticPr fontId="1"/>
  </si>
  <si>
    <t>財務活動によるキャッシュ・フロー</t>
    <rPh sb="0" eb="2">
      <t>ザイム</t>
    </rPh>
    <rPh sb="2" eb="4">
      <t>カツドウ</t>
    </rPh>
    <phoneticPr fontId="1"/>
  </si>
  <si>
    <t>現金及び現金同等物の換算差額</t>
    <rPh sb="0" eb="2">
      <t>ゲンキン</t>
    </rPh>
    <rPh sb="2" eb="3">
      <t>オヨ</t>
    </rPh>
    <rPh sb="4" eb="6">
      <t>ゲンキン</t>
    </rPh>
    <rPh sb="6" eb="9">
      <t>ドウトウブツ</t>
    </rPh>
    <rPh sb="10" eb="14">
      <t>カンザンサガク</t>
    </rPh>
    <phoneticPr fontId="1"/>
  </si>
  <si>
    <t>現金及び現金同等物の増減額</t>
    <rPh sb="0" eb="2">
      <t>ゲンキン</t>
    </rPh>
    <rPh sb="2" eb="3">
      <t>オヨ</t>
    </rPh>
    <rPh sb="4" eb="6">
      <t>ゲンキン</t>
    </rPh>
    <rPh sb="6" eb="9">
      <t>ドウトウブツ</t>
    </rPh>
    <rPh sb="10" eb="13">
      <t>ゾウゲンガク</t>
    </rPh>
    <phoneticPr fontId="1"/>
  </si>
  <si>
    <t>現金及び現金同等物の期首残高</t>
    <rPh sb="0" eb="2">
      <t>ゲンキン</t>
    </rPh>
    <rPh sb="2" eb="3">
      <t>オヨ</t>
    </rPh>
    <rPh sb="4" eb="6">
      <t>ゲンキン</t>
    </rPh>
    <rPh sb="6" eb="9">
      <t>ドウトウブツ</t>
    </rPh>
    <rPh sb="10" eb="12">
      <t>キシュ</t>
    </rPh>
    <rPh sb="12" eb="14">
      <t>ザンダカ</t>
    </rPh>
    <phoneticPr fontId="1"/>
  </si>
  <si>
    <t>現金及び現金同等物の期末残高</t>
    <rPh sb="0" eb="2">
      <t>ゲンキン</t>
    </rPh>
    <rPh sb="2" eb="3">
      <t>オヨ</t>
    </rPh>
    <rPh sb="4" eb="6">
      <t>ゲンキン</t>
    </rPh>
    <rPh sb="6" eb="9">
      <t>ドウトウブツ</t>
    </rPh>
    <rPh sb="10" eb="12">
      <t>キマツ</t>
    </rPh>
    <rPh sb="12" eb="14">
      <t>ザンダカ</t>
    </rPh>
    <phoneticPr fontId="1"/>
  </si>
  <si>
    <t>【月次資金計画科目】</t>
    <rPh sb="1" eb="3">
      <t>ゲツジ</t>
    </rPh>
    <rPh sb="3" eb="5">
      <t>シキン</t>
    </rPh>
    <rPh sb="5" eb="7">
      <t>ケイカク</t>
    </rPh>
    <rPh sb="7" eb="9">
      <t>カモク</t>
    </rPh>
    <phoneticPr fontId="1"/>
  </si>
  <si>
    <t>繰越資金</t>
    <rPh sb="0" eb="2">
      <t>クリコシ</t>
    </rPh>
    <rPh sb="2" eb="4">
      <t>シキン</t>
    </rPh>
    <phoneticPr fontId="1"/>
  </si>
  <si>
    <t>資金収支</t>
    <rPh sb="0" eb="2">
      <t>シキン</t>
    </rPh>
    <rPh sb="2" eb="4">
      <t>シュウシ</t>
    </rPh>
    <phoneticPr fontId="1"/>
  </si>
  <si>
    <t>資金収入</t>
    <rPh sb="0" eb="2">
      <t>シキン</t>
    </rPh>
    <rPh sb="2" eb="4">
      <t>シュウニュウ</t>
    </rPh>
    <phoneticPr fontId="1"/>
  </si>
  <si>
    <t>売上収入</t>
    <rPh sb="0" eb="2">
      <t>ウリアゲ</t>
    </rPh>
    <rPh sb="2" eb="4">
      <t>シュウニュウ</t>
    </rPh>
    <phoneticPr fontId="1"/>
  </si>
  <si>
    <t>仕入支出</t>
    <rPh sb="0" eb="2">
      <t>シイレ</t>
    </rPh>
    <rPh sb="2" eb="4">
      <t>シシュツ</t>
    </rPh>
    <phoneticPr fontId="1"/>
  </si>
  <si>
    <t>借方</t>
    <rPh sb="0" eb="1">
      <t>カ</t>
    </rPh>
    <rPh sb="1" eb="2">
      <t>カタ</t>
    </rPh>
    <phoneticPr fontId="1"/>
  </si>
  <si>
    <t>人件費支出</t>
    <rPh sb="0" eb="3">
      <t>ジンケンヒ</t>
    </rPh>
    <rPh sb="3" eb="5">
      <t>シシュツ</t>
    </rPh>
    <phoneticPr fontId="1"/>
  </si>
  <si>
    <t>販促費支出</t>
    <rPh sb="0" eb="3">
      <t>ハンソクヒ</t>
    </rPh>
    <rPh sb="3" eb="5">
      <t>シシュツ</t>
    </rPh>
    <phoneticPr fontId="1"/>
  </si>
  <si>
    <t>固定管理費支出</t>
    <rPh sb="0" eb="2">
      <t>コテイ</t>
    </rPh>
    <rPh sb="2" eb="5">
      <t>カンリヒ</t>
    </rPh>
    <rPh sb="5" eb="7">
      <t>シシュツ</t>
    </rPh>
    <phoneticPr fontId="1"/>
  </si>
  <si>
    <t>資金支出</t>
    <rPh sb="0" eb="2">
      <t>シキン</t>
    </rPh>
    <rPh sb="2" eb="4">
      <t>シシュツ</t>
    </rPh>
    <phoneticPr fontId="1"/>
  </si>
  <si>
    <t>＜PL型_資金計画科目＞</t>
    <rPh sb="3" eb="4">
      <t>カタ</t>
    </rPh>
    <rPh sb="5" eb="7">
      <t>シキン</t>
    </rPh>
    <rPh sb="7" eb="9">
      <t>ケイカク</t>
    </rPh>
    <rPh sb="9" eb="11">
      <t>カモク</t>
    </rPh>
    <phoneticPr fontId="1"/>
  </si>
  <si>
    <t>＜BS型_資金計画科目＞</t>
    <rPh sb="3" eb="4">
      <t>カタ</t>
    </rPh>
    <rPh sb="5" eb="7">
      <t>シキン</t>
    </rPh>
    <rPh sb="7" eb="9">
      <t>ケイカク</t>
    </rPh>
    <rPh sb="9" eb="11">
      <t>カモク</t>
    </rPh>
    <phoneticPr fontId="1"/>
  </si>
  <si>
    <t>年度繰越</t>
    <rPh sb="0" eb="2">
      <t>ネンド</t>
    </rPh>
    <rPh sb="2" eb="4">
      <t>クリコシ</t>
    </rPh>
    <phoneticPr fontId="1"/>
  </si>
  <si>
    <t>〇</t>
    <phoneticPr fontId="1"/>
  </si>
  <si>
    <t>【非会計数値科目】</t>
    <rPh sb="1" eb="6">
      <t>ヒカイケイスウチ</t>
    </rPh>
    <rPh sb="6" eb="8">
      <t>カモク</t>
    </rPh>
    <phoneticPr fontId="1"/>
  </si>
  <si>
    <t>＜BS型_非会計数値科目＞</t>
    <rPh sb="3" eb="4">
      <t>カタ</t>
    </rPh>
    <rPh sb="5" eb="10">
      <t>ヒカイケイスウチ</t>
    </rPh>
    <rPh sb="10" eb="12">
      <t>カモク</t>
    </rPh>
    <phoneticPr fontId="1"/>
  </si>
  <si>
    <t>商品在庫数</t>
    <rPh sb="0" eb="2">
      <t>ショウヒン</t>
    </rPh>
    <rPh sb="2" eb="5">
      <t>ザイコスウ</t>
    </rPh>
    <phoneticPr fontId="1"/>
  </si>
  <si>
    <t>商品在庫数の増加理由_仕入</t>
    <rPh sb="0" eb="2">
      <t>ショウヒン</t>
    </rPh>
    <rPh sb="2" eb="4">
      <t>ザイコ</t>
    </rPh>
    <rPh sb="4" eb="5">
      <t>スウ</t>
    </rPh>
    <rPh sb="6" eb="8">
      <t>ゾウカ</t>
    </rPh>
    <rPh sb="8" eb="10">
      <t>リユウ</t>
    </rPh>
    <rPh sb="11" eb="13">
      <t>シイレ</t>
    </rPh>
    <phoneticPr fontId="1"/>
  </si>
  <si>
    <t>商品在庫数の減少理由_出荷</t>
    <rPh sb="0" eb="2">
      <t>ショウヒン</t>
    </rPh>
    <rPh sb="2" eb="5">
      <t>ザイコスウ</t>
    </rPh>
    <rPh sb="6" eb="8">
      <t>ゲンショウ</t>
    </rPh>
    <rPh sb="8" eb="10">
      <t>リユウ</t>
    </rPh>
    <rPh sb="11" eb="13">
      <t>シュッカ</t>
    </rPh>
    <phoneticPr fontId="1"/>
  </si>
  <si>
    <t>販売数量</t>
    <rPh sb="0" eb="4">
      <t>ハンバイスウリョウ</t>
    </rPh>
    <phoneticPr fontId="1"/>
  </si>
  <si>
    <t>販売数量の増加理由_売上</t>
    <rPh sb="0" eb="4">
      <t>ハンバイスウリョウ</t>
    </rPh>
    <rPh sb="5" eb="7">
      <t>ゾウカ</t>
    </rPh>
    <rPh sb="7" eb="9">
      <t>リユウ</t>
    </rPh>
    <rPh sb="10" eb="12">
      <t>ウリアゲ</t>
    </rPh>
    <phoneticPr fontId="1"/>
  </si>
  <si>
    <t>販売数量の減少理由_キャンセル</t>
    <rPh sb="0" eb="4">
      <t>ハンバイスウリョウ</t>
    </rPh>
    <rPh sb="5" eb="7">
      <t>ゲンショウ</t>
    </rPh>
    <rPh sb="7" eb="9">
      <t>リユウ</t>
    </rPh>
    <phoneticPr fontId="1"/>
  </si>
  <si>
    <t>仕入数量</t>
    <rPh sb="0" eb="2">
      <t>シイレ</t>
    </rPh>
    <rPh sb="2" eb="4">
      <t>スウリョウ</t>
    </rPh>
    <phoneticPr fontId="1"/>
  </si>
  <si>
    <t>基軸勘定は借方固定</t>
    <rPh sb="0" eb="2">
      <t>キジク</t>
    </rPh>
    <rPh sb="2" eb="4">
      <t>カンジョウ</t>
    </rPh>
    <rPh sb="5" eb="7">
      <t>カリカタ</t>
    </rPh>
    <rPh sb="7" eb="9">
      <t>コテイ</t>
    </rPh>
    <phoneticPr fontId="1"/>
  </si>
  <si>
    <t>仕入数量の増加理由_仕入</t>
    <rPh sb="0" eb="2">
      <t>シイレ</t>
    </rPh>
    <rPh sb="2" eb="4">
      <t>スウリョウ</t>
    </rPh>
    <rPh sb="5" eb="7">
      <t>ゾウカ</t>
    </rPh>
    <rPh sb="7" eb="9">
      <t>リユウ</t>
    </rPh>
    <rPh sb="10" eb="12">
      <t>シイレ</t>
    </rPh>
    <phoneticPr fontId="1"/>
  </si>
  <si>
    <t>仕入数量の減少理由_キャンセル</t>
    <rPh sb="0" eb="2">
      <t>シイレ</t>
    </rPh>
    <rPh sb="2" eb="4">
      <t>スウリョウ</t>
    </rPh>
    <rPh sb="5" eb="7">
      <t>ゲンショウ</t>
    </rPh>
    <rPh sb="7" eb="9">
      <t>リユウ</t>
    </rPh>
    <phoneticPr fontId="1"/>
  </si>
  <si>
    <t>【計算科目】</t>
    <rPh sb="1" eb="3">
      <t>ケイサン</t>
    </rPh>
    <rPh sb="3" eb="5">
      <t>カモク</t>
    </rPh>
    <phoneticPr fontId="1"/>
  </si>
  <si>
    <t>計算</t>
    <rPh sb="0" eb="2">
      <t>ケイサン</t>
    </rPh>
    <phoneticPr fontId="1"/>
  </si>
  <si>
    <t>【計算定義】</t>
    <rPh sb="1" eb="3">
      <t>ケイサン</t>
    </rPh>
    <rPh sb="3" eb="5">
      <t>テイギ</t>
    </rPh>
    <phoneticPr fontId="1"/>
  </si>
  <si>
    <t>平均仕入単価</t>
    <rPh sb="0" eb="2">
      <t>ヘイキン</t>
    </rPh>
    <rPh sb="2" eb="4">
      <t>シイレ</t>
    </rPh>
    <rPh sb="4" eb="6">
      <t>タンカ</t>
    </rPh>
    <phoneticPr fontId="1"/>
  </si>
  <si>
    <t>当月分当月振込支払</t>
    <rPh sb="0" eb="3">
      <t>トウゲツブン</t>
    </rPh>
    <rPh sb="3" eb="5">
      <t>トウゲツ</t>
    </rPh>
    <rPh sb="5" eb="7">
      <t>フリコミ</t>
    </rPh>
    <rPh sb="7" eb="9">
      <t>シハライ</t>
    </rPh>
    <phoneticPr fontId="1"/>
  </si>
  <si>
    <t>＝</t>
    <phoneticPr fontId="1"/>
  </si>
  <si>
    <t>÷</t>
    <phoneticPr fontId="1"/>
  </si>
  <si>
    <t>仕入高</t>
    <rPh sb="0" eb="2">
      <t>シイレ</t>
    </rPh>
    <rPh sb="2" eb="3">
      <t>ダカ</t>
    </rPh>
    <phoneticPr fontId="1"/>
  </si>
  <si>
    <t>限界利益率</t>
    <rPh sb="0" eb="4">
      <t>ゲンカイリエキ</t>
    </rPh>
    <rPh sb="4" eb="5">
      <t>リツ</t>
    </rPh>
    <phoneticPr fontId="1"/>
  </si>
  <si>
    <t>×</t>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</si>
  <si>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購買部がプロフィットセンター化した場合の予算会計システムを利用した場合の</t>
    </r>
    <r>
      <rPr>
        <b/>
        <sz val="14"/>
        <color rgb="FFFF0000"/>
        <rFont val="メイリオ"/>
        <family val="3"/>
        <charset val="128"/>
      </rPr>
      <t>部門マスタと科目階層マスタを定義しなさい。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6">
      <t>ヨサンカイケイ</t>
    </rPh>
    <rPh sb="271" eb="273">
      <t>リヨウ</t>
    </rPh>
    <rPh sb="275" eb="277">
      <t>バアイ</t>
    </rPh>
    <rPh sb="278" eb="280">
      <t>ブモン</t>
    </rPh>
    <rPh sb="284" eb="286">
      <t>カモク</t>
    </rPh>
    <rPh sb="286" eb="288">
      <t>カイソウ</t>
    </rPh>
    <rPh sb="292" eb="294">
      <t>テイギ</t>
    </rPh>
    <phoneticPr fontId="1"/>
  </si>
  <si>
    <t>入力画面→予算仕訳</t>
    <rPh sb="0" eb="4">
      <t>ニュウリョクガメン</t>
    </rPh>
    <rPh sb="5" eb="7">
      <t>ヨサン</t>
    </rPh>
    <rPh sb="7" eb="9">
      <t>シワケ</t>
    </rPh>
    <phoneticPr fontId="1"/>
  </si>
  <si>
    <t>部門</t>
    <rPh sb="0" eb="2">
      <t>ブモン</t>
    </rPh>
    <phoneticPr fontId="1"/>
  </si>
  <si>
    <t>⑤＋⑦＝⑧</t>
    <phoneticPr fontId="1"/>
  </si>
  <si>
    <t>予算組織</t>
    <rPh sb="0" eb="2">
      <t>ヨサン</t>
    </rPh>
    <rPh sb="2" eb="4">
      <t>ソシキ</t>
    </rPh>
    <phoneticPr fontId="1"/>
  </si>
  <si>
    <t>⑤-1</t>
    <phoneticPr fontId="1"/>
  </si>
  <si>
    <t>③×④÷100＝⑤-1
購買部より社内仕入高</t>
    <rPh sb="12" eb="15">
      <t>コウバイブ</t>
    </rPh>
    <rPh sb="17" eb="19">
      <t>シャナイ</t>
    </rPh>
    <rPh sb="19" eb="21">
      <t>シイレ</t>
    </rPh>
    <rPh sb="21" eb="22">
      <t>ダカ</t>
    </rPh>
    <phoneticPr fontId="1"/>
  </si>
  <si>
    <t>⑤-2</t>
    <phoneticPr fontId="1"/>
  </si>
  <si>
    <t>⑤-1=⑤-2
購買部の社内売上高計上</t>
    <rPh sb="8" eb="11">
      <t>コウバイブ</t>
    </rPh>
    <rPh sb="12" eb="14">
      <t>シャナイ</t>
    </rPh>
    <rPh sb="14" eb="17">
      <t>ウリアゲダカ</t>
    </rPh>
    <rPh sb="17" eb="19">
      <t>ケイジョウ</t>
    </rPh>
    <phoneticPr fontId="1"/>
  </si>
  <si>
    <t>社内売掛金と社内買掛金
の相殺</t>
    <rPh sb="0" eb="2">
      <t>シャナイ</t>
    </rPh>
    <rPh sb="2" eb="5">
      <t>ウリカケキン</t>
    </rPh>
    <rPh sb="6" eb="8">
      <t>シャナイ</t>
    </rPh>
    <rPh sb="8" eb="11">
      <t>カイカケキン</t>
    </rPh>
    <rPh sb="13" eb="15">
      <t>ソウサイ</t>
    </rPh>
    <phoneticPr fontId="1"/>
  </si>
  <si>
    <t>⑤-1＋⑦＝⑧</t>
    <phoneticPr fontId="1"/>
  </si>
  <si>
    <t>決済条件</t>
    <rPh sb="0" eb="4">
      <t>ケッサイジョウケン</t>
    </rPh>
    <phoneticPr fontId="1"/>
  </si>
  <si>
    <t>当月末締２カ月後
振込入金</t>
    <phoneticPr fontId="1"/>
  </si>
  <si>
    <t>当月末締１カ月後振込払い</t>
    <phoneticPr fontId="1"/>
  </si>
  <si>
    <t>当月分当月
振込支払</t>
    <phoneticPr fontId="1"/>
  </si>
  <si>
    <t>計上_予算仕訳</t>
    <rPh sb="0" eb="2">
      <t>ケイジョウ</t>
    </rPh>
    <rPh sb="3" eb="5">
      <t>ヨサン</t>
    </rPh>
    <rPh sb="5" eb="7">
      <t>シワケ</t>
    </rPh>
    <phoneticPr fontId="1"/>
  </si>
  <si>
    <t>決済_予算仕訳</t>
    <rPh sb="0" eb="2">
      <t>ケッサイ</t>
    </rPh>
    <rPh sb="3" eb="5">
      <t>ヨサン</t>
    </rPh>
    <rPh sb="5" eb="7">
      <t>シワケ</t>
    </rPh>
    <phoneticPr fontId="1"/>
  </si>
  <si>
    <t>貸方</t>
    <rPh sb="0" eb="1">
      <t>カシ</t>
    </rPh>
    <rPh sb="1" eb="2">
      <t>カタ</t>
    </rPh>
    <phoneticPr fontId="1"/>
  </si>
  <si>
    <t>科目</t>
    <rPh sb="0" eb="2">
      <t>カモク</t>
    </rPh>
    <phoneticPr fontId="1"/>
  </si>
  <si>
    <t>日付</t>
    <rPh sb="0" eb="1">
      <t>ニチ</t>
    </rPh>
    <rPh sb="1" eb="2">
      <t>ツ</t>
    </rPh>
    <phoneticPr fontId="1"/>
  </si>
  <si>
    <t>4/30</t>
    <phoneticPr fontId="1"/>
  </si>
  <si>
    <t>６/30</t>
    <phoneticPr fontId="1"/>
  </si>
  <si>
    <t>⑤-4</t>
    <phoneticPr fontId="1"/>
  </si>
  <si>
    <t>⑤-1=⑤-4
社内売掛金と社内買掛金の相殺</t>
    <rPh sb="8" eb="10">
      <t>シャナイ</t>
    </rPh>
    <rPh sb="10" eb="13">
      <t>ウリカケキン</t>
    </rPh>
    <rPh sb="14" eb="16">
      <t>シャナイ</t>
    </rPh>
    <rPh sb="16" eb="19">
      <t>カイカケキン</t>
    </rPh>
    <rPh sb="20" eb="22">
      <t>ソウサイ</t>
    </rPh>
    <phoneticPr fontId="1"/>
  </si>
  <si>
    <t>⑤-3</t>
    <phoneticPr fontId="1"/>
  </si>
  <si>
    <t>社内売上高と社内仕入高
の相殺</t>
    <rPh sb="0" eb="2">
      <t>シャナイ</t>
    </rPh>
    <rPh sb="2" eb="5">
      <t>ウリアゲダカ</t>
    </rPh>
    <rPh sb="6" eb="8">
      <t>シャナイ</t>
    </rPh>
    <rPh sb="8" eb="10">
      <t>シイレ</t>
    </rPh>
    <rPh sb="10" eb="11">
      <t>ダカ</t>
    </rPh>
    <rPh sb="13" eb="15">
      <t>ソウサイ</t>
    </rPh>
    <phoneticPr fontId="1"/>
  </si>
  <si>
    <t>⑤-1=⑤-3
社内仕入高と社内売上高の相殺</t>
    <rPh sb="8" eb="10">
      <t>シャナイ</t>
    </rPh>
    <rPh sb="10" eb="13">
      <t>シイレダカ</t>
    </rPh>
    <rPh sb="14" eb="16">
      <t>シャナイ</t>
    </rPh>
    <rPh sb="16" eb="19">
      <t>ウリアゲダカ</t>
    </rPh>
    <rPh sb="20" eb="22">
      <t>ソウサイ</t>
    </rPh>
    <phoneticPr fontId="1"/>
  </si>
  <si>
    <t>5/31</t>
    <phoneticPr fontId="1"/>
  </si>
  <si>
    <t>第9-3問</t>
    <rPh sb="0" eb="1">
      <t>ダイ</t>
    </rPh>
    <rPh sb="4" eb="5">
      <t>モン</t>
    </rPh>
    <phoneticPr fontId="1"/>
  </si>
  <si>
    <t>第9-４問</t>
    <rPh sb="0" eb="1">
      <t>ダイ</t>
    </rPh>
    <rPh sb="4" eb="5">
      <t>モン</t>
    </rPh>
    <phoneticPr fontId="1"/>
  </si>
  <si>
    <t>【営業部】社内取引_購買部のプロフィットセンター化</t>
    <rPh sb="1" eb="4">
      <t>エイギョウブ</t>
    </rPh>
    <rPh sb="5" eb="7">
      <t>シャナイ</t>
    </rPh>
    <rPh sb="7" eb="9">
      <t>トリヒキ</t>
    </rPh>
    <rPh sb="10" eb="13">
      <t>コウバイブ</t>
    </rPh>
    <rPh sb="24" eb="25">
      <t>カ</t>
    </rPh>
    <phoneticPr fontId="1"/>
  </si>
  <si>
    <t>【購買部】社内取引_購買部のプロフィットセンター化</t>
    <rPh sb="1" eb="4">
      <t>コウバイブ</t>
    </rPh>
    <rPh sb="5" eb="7">
      <t>シャナイ</t>
    </rPh>
    <rPh sb="7" eb="9">
      <t>トリヒキ</t>
    </rPh>
    <rPh sb="10" eb="13">
      <t>コウバイブ</t>
    </rPh>
    <rPh sb="24" eb="25">
      <t>カ</t>
    </rPh>
    <phoneticPr fontId="1"/>
  </si>
  <si>
    <t>【入力画面】月次部門別損益計画（４月分のみ）→予算仕訳</t>
    <rPh sb="1" eb="3">
      <t>ニュウリョク</t>
    </rPh>
    <rPh sb="3" eb="5">
      <t>ガメン</t>
    </rPh>
    <rPh sb="6" eb="8">
      <t>ゲツジ</t>
    </rPh>
    <rPh sb="8" eb="11">
      <t>ブモンベツ</t>
    </rPh>
    <rPh sb="11" eb="13">
      <t>ソンエキ</t>
    </rPh>
    <rPh sb="13" eb="15">
      <t>ケイカク</t>
    </rPh>
    <rPh sb="17" eb="18">
      <t>ツキ</t>
    </rPh>
    <rPh sb="18" eb="19">
      <t>ブン</t>
    </rPh>
    <rPh sb="23" eb="27">
      <t>ヨサンシワケ</t>
    </rPh>
    <phoneticPr fontId="1"/>
  </si>
  <si>
    <t>①</t>
    <phoneticPr fontId="1"/>
  </si>
  <si>
    <t>②</t>
    <phoneticPr fontId="1"/>
  </si>
  <si>
    <t>③</t>
    <phoneticPr fontId="1"/>
  </si>
  <si>
    <t>⓸</t>
    <phoneticPr fontId="1"/>
  </si>
  <si>
    <t>①＝④</t>
    <phoneticPr fontId="1"/>
  </si>
  <si>
    <t>⑤</t>
    <phoneticPr fontId="1"/>
  </si>
  <si>
    <t>②＋③－④＝⑤</t>
    <phoneticPr fontId="1"/>
  </si>
  <si>
    <t>増加理由：売上</t>
    <rPh sb="0" eb="2">
      <t>ゾウカ</t>
    </rPh>
    <rPh sb="2" eb="4">
      <t>リユウ</t>
    </rPh>
    <rPh sb="5" eb="7">
      <t>ウリアゲ</t>
    </rPh>
    <phoneticPr fontId="1"/>
  </si>
  <si>
    <t>増加理由：仕入</t>
    <rPh sb="0" eb="2">
      <t>ゾウカ</t>
    </rPh>
    <rPh sb="2" eb="4">
      <t>リユウ</t>
    </rPh>
    <rPh sb="5" eb="7">
      <t>シイレ</t>
    </rPh>
    <phoneticPr fontId="1"/>
  </si>
  <si>
    <t>減少理由：出荷</t>
    <rPh sb="0" eb="2">
      <t>ゲンショウ</t>
    </rPh>
    <rPh sb="2" eb="4">
      <t>リユウ</t>
    </rPh>
    <rPh sb="5" eb="7">
      <t>シュッカ</t>
    </rPh>
    <phoneticPr fontId="1"/>
  </si>
  <si>
    <t>⑤－②＝⑥</t>
    <phoneticPr fontId="1"/>
  </si>
  <si>
    <t>⓻</t>
    <phoneticPr fontId="1"/>
  </si>
  <si>
    <t>当月末締2カ月後振込払い</t>
    <phoneticPr fontId="1"/>
  </si>
  <si>
    <t>6/30</t>
    <phoneticPr fontId="1"/>
  </si>
  <si>
    <t>③×⑦＝⑧</t>
    <phoneticPr fontId="1"/>
  </si>
  <si>
    <t>⑥×⑦＝⑨</t>
    <phoneticPr fontId="1"/>
  </si>
  <si>
    <t>⑧－⑨＝⑩</t>
    <phoneticPr fontId="1"/>
  </si>
  <si>
    <t>⑩</t>
    <phoneticPr fontId="1"/>
  </si>
  <si>
    <t>⑪</t>
    <phoneticPr fontId="1"/>
  </si>
  <si>
    <t>⑫</t>
    <phoneticPr fontId="1"/>
  </si>
  <si>
    <t>⑬</t>
    <phoneticPr fontId="1"/>
  </si>
  <si>
    <t>PL_費用合計</t>
    <rPh sb="3" eb="7">
      <t>ヒヨウゴウケイ</t>
    </rPh>
    <phoneticPr fontId="1"/>
  </si>
  <si>
    <t>⑭</t>
    <phoneticPr fontId="1"/>
  </si>
  <si>
    <t>⑩＋⑬＝⑭</t>
    <phoneticPr fontId="1"/>
  </si>
  <si>
    <t>注：購買部の社内売上高は、営業部の入力画面で自動計上されている。</t>
    <rPh sb="0" eb="1">
      <t>チュウ</t>
    </rPh>
    <rPh sb="2" eb="5">
      <t>コウバイブ</t>
    </rPh>
    <rPh sb="6" eb="8">
      <t>シャナイ</t>
    </rPh>
    <rPh sb="8" eb="11">
      <t>ウリアゲダカ</t>
    </rPh>
    <rPh sb="13" eb="16">
      <t>エイギョウブ</t>
    </rPh>
    <rPh sb="17" eb="21">
      <t>ニュウリョクガメン</t>
    </rPh>
    <rPh sb="22" eb="26">
      <t>ジドウケイジョウ</t>
    </rPh>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</si>
  <si>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t>
    </r>
    <r>
      <rPr>
        <b/>
        <sz val="14"/>
        <color rgb="FFFF0000"/>
        <rFont val="メイリオ"/>
        <family val="3"/>
        <charset val="128"/>
      </rPr>
      <t>購買部がプロフィットセンター化した場合の予算会計システムを利用した場合の営業部の４月分入力画面と自動計上される予算仕訳を作成しなさい。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6">
      <t>ヨサンカイケイ</t>
    </rPh>
    <rPh sb="271" eb="273">
      <t>リヨウ</t>
    </rPh>
    <rPh sb="275" eb="277">
      <t>バアイ</t>
    </rPh>
    <rPh sb="278" eb="281">
      <t>エイギョウブ</t>
    </rPh>
    <rPh sb="283" eb="284">
      <t>ツキ</t>
    </rPh>
    <rPh sb="284" eb="285">
      <t>ブン</t>
    </rPh>
    <rPh sb="285" eb="289">
      <t>ニュウリョクガメン</t>
    </rPh>
    <rPh sb="290" eb="294">
      <t>ジドウケイジョウ</t>
    </rPh>
    <rPh sb="297" eb="301">
      <t>ヨサンシワケ</t>
    </rPh>
    <rPh sb="302" eb="304">
      <t>サクセイ</t>
    </rPh>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</si>
  <si>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t>
    </r>
    <r>
      <rPr>
        <b/>
        <sz val="14"/>
        <color rgb="FFFF0000"/>
        <rFont val="メイリオ"/>
        <family val="3"/>
        <charset val="128"/>
      </rPr>
      <t>購買部がプロフィットセンター化した場合の予算会計システムを利用した場合の購買部の４月分入力画面と自動計上される予算仕訳を作成しなさい。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phoneticPr fontId="1"/>
  </si>
  <si>
    <t>期首の商品数量200個は別途、期首残高取込みを行う。</t>
    <rPh sb="0" eb="2">
      <t>キシュ</t>
    </rPh>
    <rPh sb="3" eb="5">
      <t>ショウヒン</t>
    </rPh>
    <rPh sb="5" eb="7">
      <t>スウリョウ</t>
    </rPh>
    <rPh sb="10" eb="11">
      <t>コ</t>
    </rPh>
    <rPh sb="12" eb="14">
      <t>ベット</t>
    </rPh>
    <rPh sb="15" eb="17">
      <t>キシュ</t>
    </rPh>
    <rPh sb="17" eb="19">
      <t>ザンダカ</t>
    </rPh>
    <rPh sb="19" eb="21">
      <t>トリコ</t>
    </rPh>
    <rPh sb="23" eb="24">
      <t>オコナ</t>
    </rPh>
    <phoneticPr fontId="1"/>
  </si>
  <si>
    <t>BS_商品</t>
    <rPh sb="3" eb="5">
      <t>ショウヒン</t>
    </rPh>
    <phoneticPr fontId="1"/>
  </si>
  <si>
    <t>BS_未払金</t>
    <rPh sb="3" eb="6">
      <t>ミハライキン</t>
    </rPh>
    <phoneticPr fontId="1"/>
  </si>
  <si>
    <t>BS_仮払消費税等</t>
    <rPh sb="3" eb="5">
      <t>カリバライ</t>
    </rPh>
    <rPh sb="5" eb="8">
      <t>ショウヒゼイ</t>
    </rPh>
    <rPh sb="8" eb="9">
      <t>ナド</t>
    </rPh>
    <phoneticPr fontId="1"/>
  </si>
  <si>
    <t>BS_買掛金</t>
    <rPh sb="3" eb="6">
      <t>カイカケキン</t>
    </rPh>
    <phoneticPr fontId="1"/>
  </si>
  <si>
    <t>BS_現金預金</t>
    <rPh sb="3" eb="5">
      <t>ゲンキン</t>
    </rPh>
    <rPh sb="5" eb="7">
      <t>ヨキン</t>
    </rPh>
    <phoneticPr fontId="1"/>
  </si>
  <si>
    <t>KPI_商品数量</t>
    <rPh sb="4" eb="6">
      <t>ショウヒン</t>
    </rPh>
    <rPh sb="6" eb="8">
      <t>スウリョウ</t>
    </rPh>
    <phoneticPr fontId="1"/>
  </si>
  <si>
    <t>BS_未払金</t>
    <rPh sb="3" eb="5">
      <t>ミハラ</t>
    </rPh>
    <rPh sb="5" eb="6">
      <t>キン</t>
    </rPh>
    <phoneticPr fontId="1"/>
  </si>
  <si>
    <t>KPI_販売数量</t>
    <rPh sb="4" eb="8">
      <t>ハンバイスウリョウ</t>
    </rPh>
    <phoneticPr fontId="1"/>
  </si>
  <si>
    <t>BS_売掛金</t>
    <rPh sb="3" eb="6">
      <t>ウリカケキン</t>
    </rPh>
    <phoneticPr fontId="1"/>
  </si>
  <si>
    <t>PL_売上高</t>
    <rPh sb="3" eb="6">
      <t>ウリアゲダカ</t>
    </rPh>
    <phoneticPr fontId="1"/>
  </si>
  <si>
    <t>BS_未払消費税等</t>
    <rPh sb="3" eb="5">
      <t>ミハラ</t>
    </rPh>
    <rPh sb="5" eb="8">
      <t>ショウヒゼイ</t>
    </rPh>
    <rPh sb="8" eb="9">
      <t>ナド</t>
    </rPh>
    <phoneticPr fontId="1"/>
  </si>
  <si>
    <t>注：仮受消費税等と仮払消費税等を自動相殺させる為に「未払消費税等」科目を使用している。</t>
    <rPh sb="0" eb="1">
      <t>チュウ</t>
    </rPh>
    <rPh sb="2" eb="4">
      <t>カリウケ</t>
    </rPh>
    <rPh sb="4" eb="7">
      <t>ショウヒゼイ</t>
    </rPh>
    <rPh sb="7" eb="8">
      <t>ナド</t>
    </rPh>
    <rPh sb="9" eb="11">
      <t>カリバラ</t>
    </rPh>
    <rPh sb="11" eb="13">
      <t>ショウヒ</t>
    </rPh>
    <rPh sb="13" eb="14">
      <t>ゼイ</t>
    </rPh>
    <rPh sb="14" eb="15">
      <t>ナド</t>
    </rPh>
    <rPh sb="16" eb="18">
      <t>ジドウ</t>
    </rPh>
    <rPh sb="18" eb="20">
      <t>ソウサイ</t>
    </rPh>
    <rPh sb="23" eb="24">
      <t>タメ</t>
    </rPh>
    <rPh sb="26" eb="28">
      <t>ミハラ</t>
    </rPh>
    <rPh sb="28" eb="31">
      <t>ショウヒゼイ</t>
    </rPh>
    <rPh sb="31" eb="32">
      <t>ナド</t>
    </rPh>
    <rPh sb="33" eb="35">
      <t>カモク</t>
    </rPh>
    <rPh sb="36" eb="38">
      <t>シヨウ</t>
    </rPh>
    <phoneticPr fontId="1"/>
  </si>
  <si>
    <t>KPI:非会計数値（以下同じ）</t>
    <rPh sb="4" eb="9">
      <t>ヒカイケイスウチ</t>
    </rPh>
    <rPh sb="10" eb="12">
      <t>イカ</t>
    </rPh>
    <rPh sb="12" eb="13">
      <t>オナ</t>
    </rPh>
    <phoneticPr fontId="1"/>
  </si>
  <si>
    <t>PL_社内仕入高</t>
    <rPh sb="3" eb="5">
      <t>シャナイ</t>
    </rPh>
    <rPh sb="5" eb="7">
      <t>シイレ</t>
    </rPh>
    <rPh sb="7" eb="8">
      <t>ダカ</t>
    </rPh>
    <phoneticPr fontId="1"/>
  </si>
  <si>
    <t>BS_社内買掛金</t>
    <rPh sb="3" eb="5">
      <t>シャナイ</t>
    </rPh>
    <rPh sb="5" eb="8">
      <t>カイカケキン</t>
    </rPh>
    <phoneticPr fontId="1"/>
  </si>
  <si>
    <t>PL_社内売上高</t>
    <rPh sb="3" eb="5">
      <t>シャナイ</t>
    </rPh>
    <rPh sb="5" eb="7">
      <t>ウリアゲ</t>
    </rPh>
    <rPh sb="7" eb="8">
      <t>ダカ</t>
    </rPh>
    <phoneticPr fontId="1"/>
  </si>
  <si>
    <t>BS_社内売掛金</t>
    <rPh sb="5" eb="8">
      <t>ウリカケキン</t>
    </rPh>
    <phoneticPr fontId="1"/>
  </si>
  <si>
    <t>PL_社内売上高</t>
    <rPh sb="3" eb="5">
      <t>シャナイ</t>
    </rPh>
    <rPh sb="5" eb="8">
      <t>ウリアゲダカ</t>
    </rPh>
    <phoneticPr fontId="1"/>
  </si>
  <si>
    <t>PL_社内仕入高</t>
    <rPh sb="3" eb="5">
      <t>シャナイ</t>
    </rPh>
    <rPh sb="5" eb="8">
      <t>シイレダカ</t>
    </rPh>
    <phoneticPr fontId="1"/>
  </si>
  <si>
    <t>PL_販促費（課税）</t>
    <rPh sb="3" eb="6">
      <t>ハンソクヒ</t>
    </rPh>
    <rPh sb="7" eb="9">
      <t>カゼイ</t>
    </rPh>
    <phoneticPr fontId="1"/>
  </si>
  <si>
    <t>PL_人件費（非課税）</t>
    <rPh sb="3" eb="6">
      <t>ジンケンヒ</t>
    </rPh>
    <rPh sb="7" eb="10">
      <t>ヒカゼイ</t>
    </rPh>
    <phoneticPr fontId="1"/>
  </si>
  <si>
    <t>PL_固定販管費（課税）</t>
    <rPh sb="3" eb="5">
      <t>コテイ</t>
    </rPh>
    <rPh sb="5" eb="8">
      <t>ハンカンヒ</t>
    </rPh>
    <rPh sb="9" eb="11">
      <t>カゼイ</t>
    </rPh>
    <phoneticPr fontId="1"/>
  </si>
  <si>
    <t>第9-５問</t>
    <rPh sb="0" eb="1">
      <t>ダイ</t>
    </rPh>
    <rPh sb="4" eb="5">
      <t>モン</t>
    </rPh>
    <phoneticPr fontId="1"/>
  </si>
  <si>
    <t>入力画面→予算仕訳→予算元帳</t>
    <rPh sb="0" eb="4">
      <t>ニュウリョクガメン</t>
    </rPh>
    <rPh sb="5" eb="7">
      <t>ヨサン</t>
    </rPh>
    <rPh sb="7" eb="9">
      <t>シワケ</t>
    </rPh>
    <rPh sb="10" eb="14">
      <t>ヨサンモトチョウ</t>
    </rPh>
    <phoneticPr fontId="1"/>
  </si>
  <si>
    <t>【入力画面】月次部門別損益計画（４月分のみ）→予算仕訳→予算元帳</t>
    <rPh sb="1" eb="3">
      <t>ニュウリョク</t>
    </rPh>
    <rPh sb="3" eb="5">
      <t>ガメン</t>
    </rPh>
    <rPh sb="6" eb="8">
      <t>ゲツジ</t>
    </rPh>
    <rPh sb="8" eb="11">
      <t>ブモンベツ</t>
    </rPh>
    <rPh sb="11" eb="13">
      <t>ソンエキ</t>
    </rPh>
    <rPh sb="13" eb="15">
      <t>ケイカク</t>
    </rPh>
    <rPh sb="17" eb="18">
      <t>ツキ</t>
    </rPh>
    <rPh sb="18" eb="19">
      <t>ブン</t>
    </rPh>
    <rPh sb="23" eb="27">
      <t>ヨサンシワケ</t>
    </rPh>
    <rPh sb="28" eb="30">
      <t>ヨサン</t>
    </rPh>
    <rPh sb="30" eb="32">
      <t>モトチョウ</t>
    </rPh>
    <phoneticPr fontId="1"/>
  </si>
  <si>
    <t>相手科目</t>
    <rPh sb="0" eb="4">
      <t>アイテカモク</t>
    </rPh>
    <phoneticPr fontId="1"/>
  </si>
  <si>
    <t>借　　方</t>
    <rPh sb="0" eb="1">
      <t>シャク</t>
    </rPh>
    <rPh sb="3" eb="4">
      <t>カタ</t>
    </rPh>
    <phoneticPr fontId="1"/>
  </si>
  <si>
    <t>貸　　方</t>
    <rPh sb="0" eb="1">
      <t>カシ</t>
    </rPh>
    <rPh sb="3" eb="4">
      <t>カタ</t>
    </rPh>
    <phoneticPr fontId="1"/>
  </si>
  <si>
    <t>残　　　高</t>
    <rPh sb="0" eb="1">
      <t>ザン</t>
    </rPh>
    <rPh sb="4" eb="5">
      <t>タカ</t>
    </rPh>
    <phoneticPr fontId="1"/>
  </si>
  <si>
    <t>摘　　　要</t>
    <rPh sb="0" eb="1">
      <t>テキ</t>
    </rPh>
    <rPh sb="4" eb="5">
      <t>ヨウ</t>
    </rPh>
    <phoneticPr fontId="1"/>
  </si>
  <si>
    <t>〇年４月１日</t>
    <rPh sb="1" eb="2">
      <t>ネン</t>
    </rPh>
    <rPh sb="3" eb="4">
      <t>ツキ</t>
    </rPh>
    <rPh sb="5" eb="6">
      <t>ニチ</t>
    </rPh>
    <phoneticPr fontId="1"/>
  </si>
  <si>
    <t>前期繰越</t>
    <rPh sb="0" eb="2">
      <t>ゼンキ</t>
    </rPh>
    <rPh sb="2" eb="4">
      <t>クリコシ</t>
    </rPh>
    <phoneticPr fontId="1"/>
  </si>
  <si>
    <t>予　　　算　　　元　　　帳</t>
    <rPh sb="0" eb="1">
      <t>ヨ</t>
    </rPh>
    <rPh sb="4" eb="5">
      <t>サン</t>
    </rPh>
    <rPh sb="8" eb="9">
      <t>モト</t>
    </rPh>
    <rPh sb="12" eb="13">
      <t>チョウ</t>
    </rPh>
    <phoneticPr fontId="1"/>
  </si>
  <si>
    <t>数値区分</t>
    <rPh sb="0" eb="2">
      <t>スウチ</t>
    </rPh>
    <rPh sb="2" eb="4">
      <t>クブン</t>
    </rPh>
    <phoneticPr fontId="1"/>
  </si>
  <si>
    <t>会計数値</t>
    <rPh sb="0" eb="2">
      <t>カイケイ</t>
    </rPh>
    <rPh sb="2" eb="4">
      <t>スウチ</t>
    </rPh>
    <phoneticPr fontId="1"/>
  </si>
  <si>
    <t>科目名</t>
    <rPh sb="0" eb="3">
      <t>カモクメイ</t>
    </rPh>
    <phoneticPr fontId="1"/>
  </si>
  <si>
    <t>貸借</t>
    <rPh sb="0" eb="2">
      <t>タイシャク</t>
    </rPh>
    <phoneticPr fontId="1"/>
  </si>
  <si>
    <t>非会計数値</t>
    <rPh sb="0" eb="1">
      <t>ヒ</t>
    </rPh>
    <rPh sb="1" eb="3">
      <t>カイケイ</t>
    </rPh>
    <rPh sb="3" eb="5">
      <t>スウチ</t>
    </rPh>
    <phoneticPr fontId="1"/>
  </si>
  <si>
    <t>PL型（繰越なし）</t>
    <rPh sb="2" eb="3">
      <t>カタ</t>
    </rPh>
    <rPh sb="4" eb="6">
      <t>クリコシ</t>
    </rPh>
    <phoneticPr fontId="1"/>
  </si>
  <si>
    <t>PL</t>
    <phoneticPr fontId="1"/>
  </si>
  <si>
    <t>販売数量の増減理由_売上</t>
    <rPh sb="0" eb="4">
      <t>ハンバイスウリョウ</t>
    </rPh>
    <rPh sb="5" eb="9">
      <t>ゾウゲンリユウ</t>
    </rPh>
    <rPh sb="10" eb="12">
      <t>ウリアゲ</t>
    </rPh>
    <phoneticPr fontId="1"/>
  </si>
  <si>
    <t>〇年４月30日</t>
    <rPh sb="1" eb="2">
      <t>ネン</t>
    </rPh>
    <rPh sb="3" eb="4">
      <t>ツキ</t>
    </rPh>
    <rPh sb="6" eb="7">
      <t>ニチ</t>
    </rPh>
    <phoneticPr fontId="1"/>
  </si>
  <si>
    <t>４月販売数量の計上</t>
    <rPh sb="1" eb="2">
      <t>ツキ</t>
    </rPh>
    <rPh sb="2" eb="6">
      <t>ハンバイスウリョウ</t>
    </rPh>
    <rPh sb="7" eb="9">
      <t>ケイジョウ</t>
    </rPh>
    <phoneticPr fontId="1"/>
  </si>
  <si>
    <t>PL</t>
    <phoneticPr fontId="1"/>
  </si>
  <si>
    <t>４月分売上高の計上</t>
    <rPh sb="1" eb="2">
      <t>ツキ</t>
    </rPh>
    <rPh sb="2" eb="3">
      <t>ブン</t>
    </rPh>
    <rPh sb="3" eb="6">
      <t>ウリアゲダカ</t>
    </rPh>
    <rPh sb="7" eb="9">
      <t>ケイジョウ</t>
    </rPh>
    <phoneticPr fontId="1"/>
  </si>
  <si>
    <t>諸口</t>
    <rPh sb="0" eb="2">
      <t>ショクチ</t>
    </rPh>
    <phoneticPr fontId="1"/>
  </si>
  <si>
    <t>〇年5月31日</t>
    <rPh sb="1" eb="2">
      <t>ネン</t>
    </rPh>
    <rPh sb="3" eb="4">
      <t>ツキ</t>
    </rPh>
    <rPh sb="6" eb="7">
      <t>ニチ</t>
    </rPh>
    <phoneticPr fontId="1"/>
  </si>
  <si>
    <t>BS</t>
    <phoneticPr fontId="1"/>
  </si>
  <si>
    <t>現金預金</t>
    <rPh sb="0" eb="4">
      <t>ゲンキンヨキン</t>
    </rPh>
    <phoneticPr fontId="1"/>
  </si>
  <si>
    <t>前期繰越分の売掛金の回収</t>
    <rPh sb="0" eb="2">
      <t>ゼンキ</t>
    </rPh>
    <rPh sb="2" eb="4">
      <t>クリコシ</t>
    </rPh>
    <rPh sb="4" eb="5">
      <t>ブン</t>
    </rPh>
    <rPh sb="6" eb="9">
      <t>ウリカケキン</t>
    </rPh>
    <rPh sb="10" eb="12">
      <t>カイシュウ</t>
    </rPh>
    <phoneticPr fontId="1"/>
  </si>
  <si>
    <t>当期着地予想BS残高をアップロード</t>
    <rPh sb="0" eb="2">
      <t>トウキ</t>
    </rPh>
    <rPh sb="2" eb="4">
      <t>チャクチ</t>
    </rPh>
    <rPh sb="4" eb="6">
      <t>ヨソウ</t>
    </rPh>
    <rPh sb="8" eb="10">
      <t>ザンダカ</t>
    </rPh>
    <phoneticPr fontId="1"/>
  </si>
  <si>
    <t>〇年6月30日</t>
    <rPh sb="1" eb="2">
      <t>ネン</t>
    </rPh>
    <rPh sb="3" eb="4">
      <t>ツキ</t>
    </rPh>
    <rPh sb="6" eb="7">
      <t>ニチ</t>
    </rPh>
    <phoneticPr fontId="1"/>
  </si>
  <si>
    <t>4月分売掛金の回収</t>
    <rPh sb="1" eb="2">
      <t>ツキ</t>
    </rPh>
    <rPh sb="2" eb="3">
      <t>ブン</t>
    </rPh>
    <rPh sb="3" eb="6">
      <t>ウリカケキン</t>
    </rPh>
    <rPh sb="7" eb="9">
      <t>カイシュウ</t>
    </rPh>
    <phoneticPr fontId="1"/>
  </si>
  <si>
    <t>未払消費税等</t>
    <rPh sb="0" eb="2">
      <t>ミハラ</t>
    </rPh>
    <rPh sb="2" eb="5">
      <t>ショウヒゼイ</t>
    </rPh>
    <rPh sb="5" eb="6">
      <t>ナド</t>
    </rPh>
    <phoneticPr fontId="1"/>
  </si>
  <si>
    <t>管理部</t>
    <rPh sb="0" eb="3">
      <t>カンリブ</t>
    </rPh>
    <phoneticPr fontId="1"/>
  </si>
  <si>
    <t>仮受消費税等と仮払消費税等を自動相殺する為に未払消費税等を用いている。</t>
    <rPh sb="0" eb="5">
      <t>カリウケショウヒゼイ</t>
    </rPh>
    <rPh sb="5" eb="6">
      <t>ナド</t>
    </rPh>
    <rPh sb="7" eb="9">
      <t>カリバラ</t>
    </rPh>
    <rPh sb="9" eb="12">
      <t>ショウヒゼイ</t>
    </rPh>
    <rPh sb="12" eb="13">
      <t>ナド</t>
    </rPh>
    <rPh sb="14" eb="18">
      <t>ジドウソウサイ</t>
    </rPh>
    <rPh sb="20" eb="21">
      <t>タメ</t>
    </rPh>
    <rPh sb="22" eb="24">
      <t>ミハラ</t>
    </rPh>
    <rPh sb="24" eb="27">
      <t>ショウヒゼイ</t>
    </rPh>
    <rPh sb="27" eb="28">
      <t>ナド</t>
    </rPh>
    <rPh sb="29" eb="30">
      <t>モチ</t>
    </rPh>
    <phoneticPr fontId="1"/>
  </si>
  <si>
    <t>社内売掛金</t>
    <rPh sb="0" eb="2">
      <t>シャナイ</t>
    </rPh>
    <rPh sb="2" eb="5">
      <t>ウリカケキン</t>
    </rPh>
    <phoneticPr fontId="1"/>
  </si>
  <si>
    <t>４月分購買部から営業部への社内売上高の計上</t>
    <rPh sb="1" eb="2">
      <t>ツキ</t>
    </rPh>
    <rPh sb="2" eb="3">
      <t>ブン</t>
    </rPh>
    <rPh sb="3" eb="6">
      <t>コウバイブ</t>
    </rPh>
    <rPh sb="8" eb="11">
      <t>エイギョウブ</t>
    </rPh>
    <rPh sb="13" eb="15">
      <t>シャナイ</t>
    </rPh>
    <rPh sb="15" eb="18">
      <t>ウリアゲダカ</t>
    </rPh>
    <rPh sb="19" eb="21">
      <t>ケイジョウ</t>
    </rPh>
    <phoneticPr fontId="1"/>
  </si>
  <si>
    <t>社内調整組織</t>
    <rPh sb="0" eb="2">
      <t>シャナイ</t>
    </rPh>
    <rPh sb="2" eb="6">
      <t>チョウセイソシキ</t>
    </rPh>
    <phoneticPr fontId="1"/>
  </si>
  <si>
    <t>社内仕入高</t>
    <rPh sb="0" eb="2">
      <t>シャナイ</t>
    </rPh>
    <rPh sb="2" eb="5">
      <t>シイレダカ</t>
    </rPh>
    <phoneticPr fontId="1"/>
  </si>
  <si>
    <t>４月分購買部・営業部間社内売上高・社内仕入高の相殺</t>
    <rPh sb="1" eb="2">
      <t>ツキ</t>
    </rPh>
    <rPh sb="2" eb="3">
      <t>ブン</t>
    </rPh>
    <rPh sb="3" eb="6">
      <t>コウバイブ</t>
    </rPh>
    <rPh sb="7" eb="10">
      <t>エイギョウブ</t>
    </rPh>
    <rPh sb="10" eb="11">
      <t>カン</t>
    </rPh>
    <rPh sb="11" eb="13">
      <t>シャナイ</t>
    </rPh>
    <rPh sb="13" eb="16">
      <t>ウリアゲダカ</t>
    </rPh>
    <rPh sb="17" eb="19">
      <t>シャナイ</t>
    </rPh>
    <rPh sb="19" eb="21">
      <t>シイレ</t>
    </rPh>
    <rPh sb="21" eb="22">
      <t>ダカ</t>
    </rPh>
    <rPh sb="23" eb="25">
      <t>ソウサイ</t>
    </rPh>
    <phoneticPr fontId="1"/>
  </si>
  <si>
    <t>４月分購買部・営業部間社内売掛金・社内買掛金の相殺</t>
    <rPh sb="1" eb="2">
      <t>ツキ</t>
    </rPh>
    <rPh sb="2" eb="3">
      <t>ブン</t>
    </rPh>
    <rPh sb="3" eb="6">
      <t>コウバイブ</t>
    </rPh>
    <rPh sb="7" eb="10">
      <t>エイギョウブ</t>
    </rPh>
    <rPh sb="10" eb="11">
      <t>カン</t>
    </rPh>
    <rPh sb="11" eb="13">
      <t>シャナイ</t>
    </rPh>
    <rPh sb="13" eb="16">
      <t>ウリカケキン</t>
    </rPh>
    <rPh sb="17" eb="19">
      <t>シャナイ</t>
    </rPh>
    <rPh sb="19" eb="22">
      <t>カイカケキン</t>
    </rPh>
    <rPh sb="23" eb="25">
      <t>ソウサイ</t>
    </rPh>
    <phoneticPr fontId="1"/>
  </si>
  <si>
    <t>４月分購買部から営業部の社内仕入高の計上</t>
    <rPh sb="1" eb="2">
      <t>ツキ</t>
    </rPh>
    <rPh sb="2" eb="3">
      <t>ブン</t>
    </rPh>
    <rPh sb="3" eb="6">
      <t>コウバイブ</t>
    </rPh>
    <rPh sb="8" eb="11">
      <t>エイギョウブ</t>
    </rPh>
    <rPh sb="12" eb="14">
      <t>シャナイ</t>
    </rPh>
    <rPh sb="14" eb="16">
      <t>シイレ</t>
    </rPh>
    <rPh sb="16" eb="17">
      <t>ダカ</t>
    </rPh>
    <rPh sb="18" eb="20">
      <t>ケイジョウ</t>
    </rPh>
    <phoneticPr fontId="1"/>
  </si>
  <si>
    <t>ＢＳ</t>
    <phoneticPr fontId="1"/>
  </si>
  <si>
    <t>４月分購買部から営業部への社内買掛金の計上</t>
    <rPh sb="1" eb="2">
      <t>ツキ</t>
    </rPh>
    <rPh sb="2" eb="3">
      <t>ブン</t>
    </rPh>
    <rPh sb="3" eb="6">
      <t>コウバイブ</t>
    </rPh>
    <rPh sb="8" eb="11">
      <t>エイギョウブ</t>
    </rPh>
    <rPh sb="13" eb="15">
      <t>シャナイ</t>
    </rPh>
    <rPh sb="15" eb="18">
      <t>カイカケキン</t>
    </rPh>
    <rPh sb="19" eb="21">
      <t>ケイジョウ</t>
    </rPh>
    <phoneticPr fontId="1"/>
  </si>
  <si>
    <t>４月分購買部・営業部間社内売掛金・社内買掛金の相殺</t>
    <rPh sb="1" eb="2">
      <t>ツキ</t>
    </rPh>
    <rPh sb="2" eb="3">
      <t>ブン</t>
    </rPh>
    <rPh sb="3" eb="6">
      <t>コウバイブ</t>
    </rPh>
    <rPh sb="7" eb="10">
      <t>エイギョウブ</t>
    </rPh>
    <rPh sb="10" eb="11">
      <t>カン</t>
    </rPh>
    <rPh sb="11" eb="13">
      <t>シャナイ</t>
    </rPh>
    <rPh sb="13" eb="15">
      <t>ウリカケ</t>
    </rPh>
    <rPh sb="15" eb="16">
      <t>キン</t>
    </rPh>
    <rPh sb="17" eb="19">
      <t>シャナイ</t>
    </rPh>
    <rPh sb="19" eb="22">
      <t>カイカケキン</t>
    </rPh>
    <rPh sb="23" eb="25">
      <t>ソウサイ</t>
    </rPh>
    <phoneticPr fontId="1"/>
  </si>
  <si>
    <t>販促費（課税）</t>
    <rPh sb="0" eb="3">
      <t>ハンソクヒ</t>
    </rPh>
    <rPh sb="4" eb="6">
      <t>カゼイ</t>
    </rPh>
    <phoneticPr fontId="1"/>
  </si>
  <si>
    <t>未払金</t>
    <rPh sb="0" eb="3">
      <t>ミハライキン</t>
    </rPh>
    <phoneticPr fontId="1"/>
  </si>
  <si>
    <t>４月分販促費の未払金計上</t>
    <rPh sb="1" eb="2">
      <t>ツキ</t>
    </rPh>
    <rPh sb="2" eb="3">
      <t>ブン</t>
    </rPh>
    <rPh sb="3" eb="6">
      <t>ハンソクヒ</t>
    </rPh>
    <rPh sb="7" eb="9">
      <t>ミハラ</t>
    </rPh>
    <rPh sb="9" eb="10">
      <t>キン</t>
    </rPh>
    <rPh sb="10" eb="12">
      <t>ケイジョウ</t>
    </rPh>
    <phoneticPr fontId="1"/>
  </si>
  <si>
    <t>４月分販促費の未払金計上</t>
    <rPh sb="1" eb="2">
      <t>ツキ</t>
    </rPh>
    <rPh sb="2" eb="3">
      <t>ブン</t>
    </rPh>
    <rPh sb="3" eb="6">
      <t>ハンソクヒ</t>
    </rPh>
    <rPh sb="7" eb="10">
      <t>ミハライキン</t>
    </rPh>
    <rPh sb="10" eb="12">
      <t>ケイジョウ</t>
    </rPh>
    <phoneticPr fontId="1"/>
  </si>
  <si>
    <t>ＰＬ</t>
    <phoneticPr fontId="1"/>
  </si>
  <si>
    <t>人件費（非課税）</t>
    <rPh sb="0" eb="3">
      <t>ジンケンヒ</t>
    </rPh>
    <rPh sb="4" eb="7">
      <t>ヒカゼイ</t>
    </rPh>
    <phoneticPr fontId="1"/>
  </si>
  <si>
    <t>〇年４月25日</t>
    <rPh sb="1" eb="2">
      <t>ネン</t>
    </rPh>
    <rPh sb="3" eb="4">
      <t>ツキ</t>
    </rPh>
    <rPh sb="6" eb="7">
      <t>ニチ</t>
    </rPh>
    <phoneticPr fontId="1"/>
  </si>
  <si>
    <t>固定販管費（課税）</t>
    <rPh sb="0" eb="2">
      <t>コテイ</t>
    </rPh>
    <rPh sb="2" eb="5">
      <t>ハンカンヒ</t>
    </rPh>
    <rPh sb="6" eb="8">
      <t>カゼイ</t>
    </rPh>
    <phoneticPr fontId="1"/>
  </si>
  <si>
    <t>商品数量</t>
    <rPh sb="0" eb="2">
      <t>ショウヒン</t>
    </rPh>
    <rPh sb="2" eb="4">
      <t>スウリョウ</t>
    </rPh>
    <phoneticPr fontId="1"/>
  </si>
  <si>
    <t>BS型繰越あり</t>
    <rPh sb="2" eb="3">
      <t>カタ</t>
    </rPh>
    <rPh sb="3" eb="5">
      <t>クリコシ</t>
    </rPh>
    <phoneticPr fontId="1"/>
  </si>
  <si>
    <t>当期着地予想商品数量残高をアップロード</t>
    <rPh sb="0" eb="2">
      <t>トウキ</t>
    </rPh>
    <rPh sb="2" eb="4">
      <t>チャクチ</t>
    </rPh>
    <rPh sb="4" eb="6">
      <t>ヨソウ</t>
    </rPh>
    <rPh sb="6" eb="8">
      <t>ショウヒン</t>
    </rPh>
    <rPh sb="8" eb="10">
      <t>スウリョウ</t>
    </rPh>
    <rPh sb="10" eb="12">
      <t>ザンダカ</t>
    </rPh>
    <phoneticPr fontId="1"/>
  </si>
  <si>
    <t>購買部</t>
    <rPh sb="0" eb="2">
      <t>コウバイ</t>
    </rPh>
    <rPh sb="2" eb="3">
      <t>ブ</t>
    </rPh>
    <phoneticPr fontId="1"/>
  </si>
  <si>
    <t>商品数量増加理由_仕入</t>
    <rPh sb="0" eb="4">
      <t>ショウヒンスウリョウ</t>
    </rPh>
    <rPh sb="4" eb="6">
      <t>ゾウカ</t>
    </rPh>
    <rPh sb="6" eb="8">
      <t>リユウ</t>
    </rPh>
    <rPh sb="9" eb="11">
      <t>シイレ</t>
    </rPh>
    <phoneticPr fontId="1"/>
  </si>
  <si>
    <t>４月分商品数量増加理由_仕入</t>
    <rPh sb="1" eb="2">
      <t>ツキ</t>
    </rPh>
    <rPh sb="2" eb="3">
      <t>ブン</t>
    </rPh>
    <rPh sb="3" eb="5">
      <t>ショウヒン</t>
    </rPh>
    <rPh sb="5" eb="7">
      <t>スウリョウ</t>
    </rPh>
    <rPh sb="7" eb="9">
      <t>ゾウカ</t>
    </rPh>
    <rPh sb="9" eb="11">
      <t>リユウ</t>
    </rPh>
    <rPh sb="12" eb="14">
      <t>シイレ</t>
    </rPh>
    <phoneticPr fontId="1"/>
  </si>
  <si>
    <t>商品数量減少理由_出荷</t>
    <rPh sb="0" eb="4">
      <t>ショウヒンスウリョウ</t>
    </rPh>
    <rPh sb="4" eb="6">
      <t>ゲンショウ</t>
    </rPh>
    <rPh sb="6" eb="8">
      <t>リユウ</t>
    </rPh>
    <rPh sb="9" eb="11">
      <t>シュッカ</t>
    </rPh>
    <phoneticPr fontId="1"/>
  </si>
  <si>
    <t>４月分商品数量減少理由_出荷</t>
    <rPh sb="1" eb="2">
      <t>ツキ</t>
    </rPh>
    <rPh sb="2" eb="3">
      <t>ブン</t>
    </rPh>
    <rPh sb="3" eb="5">
      <t>ショウヒン</t>
    </rPh>
    <rPh sb="5" eb="7">
      <t>スウリョウ</t>
    </rPh>
    <rPh sb="7" eb="9">
      <t>ゲンショウ</t>
    </rPh>
    <rPh sb="9" eb="11">
      <t>リユウ</t>
    </rPh>
    <rPh sb="12" eb="14">
      <t>シュッカ</t>
    </rPh>
    <phoneticPr fontId="1"/>
  </si>
  <si>
    <t>PL型繰越なし</t>
    <rPh sb="2" eb="3">
      <t>カタ</t>
    </rPh>
    <rPh sb="3" eb="5">
      <t>クリコシ</t>
    </rPh>
    <phoneticPr fontId="1"/>
  </si>
  <si>
    <t>商品数量の増加理由_仕入</t>
    <rPh sb="0" eb="2">
      <t>ショウヒン</t>
    </rPh>
    <rPh sb="2" eb="4">
      <t>スウリョウ</t>
    </rPh>
    <rPh sb="5" eb="9">
      <t>ゾウカリユウ</t>
    </rPh>
    <rPh sb="10" eb="12">
      <t>シイレ</t>
    </rPh>
    <phoneticPr fontId="1"/>
  </si>
  <si>
    <t>商品数量</t>
    <rPh sb="0" eb="4">
      <t>ショウヒンスウリョウ</t>
    </rPh>
    <phoneticPr fontId="1"/>
  </si>
  <si>
    <t>商品数量の減少理由_出荷</t>
    <rPh sb="0" eb="2">
      <t>ショウヒン</t>
    </rPh>
    <rPh sb="2" eb="4">
      <t>スウリョウ</t>
    </rPh>
    <rPh sb="5" eb="7">
      <t>ゲンショウ</t>
    </rPh>
    <rPh sb="7" eb="9">
      <t>リユウ</t>
    </rPh>
    <rPh sb="10" eb="12">
      <t>シュッカ</t>
    </rPh>
    <phoneticPr fontId="1"/>
  </si>
  <si>
    <t>４月分仕入高の買掛金計上</t>
    <rPh sb="1" eb="2">
      <t>ツキ</t>
    </rPh>
    <rPh sb="2" eb="3">
      <t>ブン</t>
    </rPh>
    <rPh sb="3" eb="6">
      <t>シイレダカ</t>
    </rPh>
    <rPh sb="7" eb="10">
      <t>カイカケキン</t>
    </rPh>
    <rPh sb="10" eb="12">
      <t>ケイジョウ</t>
    </rPh>
    <phoneticPr fontId="1"/>
  </si>
  <si>
    <t>BS</t>
    <phoneticPr fontId="1"/>
  </si>
  <si>
    <t>〇年６月30日</t>
    <rPh sb="1" eb="2">
      <t>ネン</t>
    </rPh>
    <rPh sb="3" eb="4">
      <t>ツキ</t>
    </rPh>
    <rPh sb="6" eb="7">
      <t>ニチ</t>
    </rPh>
    <phoneticPr fontId="1"/>
  </si>
  <si>
    <t>前期繰越の買掛金の支払</t>
    <rPh sb="0" eb="2">
      <t>ゼンキ</t>
    </rPh>
    <rPh sb="2" eb="4">
      <t>クリコシ</t>
    </rPh>
    <rPh sb="5" eb="8">
      <t>カイカケキン</t>
    </rPh>
    <rPh sb="9" eb="11">
      <t>シハラ</t>
    </rPh>
    <phoneticPr fontId="1"/>
  </si>
  <si>
    <t>４月分の買掛金の支払</t>
    <rPh sb="1" eb="2">
      <t>ツキ</t>
    </rPh>
    <rPh sb="2" eb="3">
      <t>ブン</t>
    </rPh>
    <rPh sb="4" eb="7">
      <t>カイカケキン</t>
    </rPh>
    <rPh sb="8" eb="10">
      <t>シハラ</t>
    </rPh>
    <phoneticPr fontId="1"/>
  </si>
  <si>
    <t>４月分仕入高の買掛金計上</t>
    <rPh sb="1" eb="3">
      <t>ツキブン</t>
    </rPh>
    <rPh sb="3" eb="6">
      <t>シイレダカ</t>
    </rPh>
    <rPh sb="7" eb="10">
      <t>カイカケキン</t>
    </rPh>
    <rPh sb="10" eb="12">
      <t>ケイジョウ</t>
    </rPh>
    <phoneticPr fontId="1"/>
  </si>
  <si>
    <t>商品たな卸高増減</t>
    <rPh sb="0" eb="2">
      <t>ショウヒン</t>
    </rPh>
    <rPh sb="4" eb="5">
      <t>オロシ</t>
    </rPh>
    <rPh sb="5" eb="6">
      <t>ダカ</t>
    </rPh>
    <rPh sb="6" eb="8">
      <t>ゾウゲン</t>
    </rPh>
    <phoneticPr fontId="1"/>
  </si>
  <si>
    <t>４月分商品たな卸高増減の計上</t>
    <rPh sb="1" eb="2">
      <t>ツキ</t>
    </rPh>
    <rPh sb="2" eb="3">
      <t>ブン</t>
    </rPh>
    <rPh sb="3" eb="5">
      <t>ショウヒン</t>
    </rPh>
    <rPh sb="7" eb="9">
      <t>オロシダカ</t>
    </rPh>
    <rPh sb="9" eb="11">
      <t>ゾウゲン</t>
    </rPh>
    <rPh sb="12" eb="14">
      <t>ケイジョウ</t>
    </rPh>
    <phoneticPr fontId="1"/>
  </si>
  <si>
    <t>4/25</t>
    <phoneticPr fontId="1"/>
  </si>
  <si>
    <t>4/25</t>
    <phoneticPr fontId="1"/>
  </si>
  <si>
    <t>４月分営業部の固定販管費の未払金計上</t>
    <rPh sb="1" eb="2">
      <t>ツキ</t>
    </rPh>
    <rPh sb="2" eb="3">
      <t>ブン</t>
    </rPh>
    <rPh sb="3" eb="6">
      <t>エイギョウブ</t>
    </rPh>
    <rPh sb="7" eb="9">
      <t>コテイ</t>
    </rPh>
    <rPh sb="9" eb="12">
      <t>ハンカンヒ</t>
    </rPh>
    <rPh sb="13" eb="16">
      <t>ミハライキン</t>
    </rPh>
    <rPh sb="16" eb="18">
      <t>ケイジョウ</t>
    </rPh>
    <phoneticPr fontId="1"/>
  </si>
  <si>
    <t>４月分購買部の固定販管費の未払金計上</t>
    <rPh sb="1" eb="2">
      <t>ツキ</t>
    </rPh>
    <rPh sb="2" eb="3">
      <t>ブン</t>
    </rPh>
    <rPh sb="3" eb="5">
      <t>コウバイ</t>
    </rPh>
    <rPh sb="5" eb="6">
      <t>ブ</t>
    </rPh>
    <rPh sb="7" eb="9">
      <t>コテイ</t>
    </rPh>
    <rPh sb="9" eb="12">
      <t>ハンカンヒ</t>
    </rPh>
    <rPh sb="13" eb="16">
      <t>ミハライキン</t>
    </rPh>
    <rPh sb="16" eb="18">
      <t>ケイジョウ</t>
    </rPh>
    <phoneticPr fontId="1"/>
  </si>
  <si>
    <t>４月分営業部の販促費の未払金の計上</t>
    <rPh sb="1" eb="2">
      <t>ツキ</t>
    </rPh>
    <rPh sb="2" eb="3">
      <t>ブン</t>
    </rPh>
    <rPh sb="3" eb="6">
      <t>エイギョウブ</t>
    </rPh>
    <rPh sb="7" eb="10">
      <t>ハンソクヒ</t>
    </rPh>
    <rPh sb="11" eb="14">
      <t>ミハライキン</t>
    </rPh>
    <rPh sb="15" eb="17">
      <t>ケイジョウ</t>
    </rPh>
    <phoneticPr fontId="1"/>
  </si>
  <si>
    <t>４月分営業部の固定販管費の未払金の計上</t>
    <rPh sb="1" eb="2">
      <t>ツキ</t>
    </rPh>
    <rPh sb="2" eb="3">
      <t>ブン</t>
    </rPh>
    <rPh sb="3" eb="6">
      <t>エイギョウブ</t>
    </rPh>
    <rPh sb="7" eb="9">
      <t>コテイ</t>
    </rPh>
    <rPh sb="9" eb="12">
      <t>ハンカンヒ</t>
    </rPh>
    <rPh sb="13" eb="16">
      <t>ミハライキン</t>
    </rPh>
    <rPh sb="17" eb="19">
      <t>ケイジョウ</t>
    </rPh>
    <phoneticPr fontId="1"/>
  </si>
  <si>
    <t>４月分購買部の固定販管費の未払金の計上</t>
    <rPh sb="1" eb="2">
      <t>ツキ</t>
    </rPh>
    <rPh sb="2" eb="3">
      <t>ブン</t>
    </rPh>
    <rPh sb="3" eb="5">
      <t>コウバイ</t>
    </rPh>
    <rPh sb="5" eb="6">
      <t>ブ</t>
    </rPh>
    <rPh sb="7" eb="9">
      <t>コテイ</t>
    </rPh>
    <rPh sb="9" eb="12">
      <t>ハンカンヒ</t>
    </rPh>
    <rPh sb="13" eb="16">
      <t>ミハライキン</t>
    </rPh>
    <rPh sb="17" eb="19">
      <t>ケイジョウ</t>
    </rPh>
    <phoneticPr fontId="1"/>
  </si>
  <si>
    <t>BS</t>
    <phoneticPr fontId="1"/>
  </si>
  <si>
    <t>４月月次純利益の振替</t>
    <rPh sb="1" eb="2">
      <t>ツキ</t>
    </rPh>
    <rPh sb="2" eb="4">
      <t>ゲツジ</t>
    </rPh>
    <rPh sb="4" eb="7">
      <t>ジュンリエキ</t>
    </rPh>
    <rPh sb="8" eb="10">
      <t>フリカエ</t>
    </rPh>
    <phoneticPr fontId="1"/>
  </si>
  <si>
    <t>４月分営業部の人件費支払</t>
    <rPh sb="1" eb="3">
      <t>ツキブン</t>
    </rPh>
    <rPh sb="3" eb="6">
      <t>エイギョウブ</t>
    </rPh>
    <rPh sb="7" eb="10">
      <t>ジンケンヒ</t>
    </rPh>
    <rPh sb="10" eb="12">
      <t>シハライ</t>
    </rPh>
    <phoneticPr fontId="1"/>
  </si>
  <si>
    <t>４月分購買部の人件費支払</t>
    <rPh sb="1" eb="3">
      <t>ツキブン</t>
    </rPh>
    <rPh sb="3" eb="5">
      <t>コウバイ</t>
    </rPh>
    <rPh sb="5" eb="6">
      <t>ブ</t>
    </rPh>
    <rPh sb="7" eb="10">
      <t>ジンケンヒ</t>
    </rPh>
    <rPh sb="10" eb="12">
      <t>シハライ</t>
    </rPh>
    <phoneticPr fontId="1"/>
  </si>
  <si>
    <t>前期繰越　未払金（営業部）の支払</t>
    <rPh sb="0" eb="4">
      <t>ゼンキクリコシ</t>
    </rPh>
    <rPh sb="5" eb="7">
      <t>ミハラ</t>
    </rPh>
    <rPh sb="7" eb="8">
      <t>キン</t>
    </rPh>
    <rPh sb="9" eb="12">
      <t>エイギョウブ</t>
    </rPh>
    <rPh sb="14" eb="16">
      <t>シハラ</t>
    </rPh>
    <phoneticPr fontId="1"/>
  </si>
  <si>
    <t>前期繰越　未払金（購買部）の支払</t>
    <rPh sb="0" eb="4">
      <t>ゼンキクリコシ</t>
    </rPh>
    <rPh sb="5" eb="7">
      <t>ミハラ</t>
    </rPh>
    <rPh sb="7" eb="8">
      <t>キン</t>
    </rPh>
    <rPh sb="9" eb="11">
      <t>コウバイ</t>
    </rPh>
    <rPh sb="11" eb="12">
      <t>ブ</t>
    </rPh>
    <rPh sb="14" eb="16">
      <t>シハラ</t>
    </rPh>
    <phoneticPr fontId="1"/>
  </si>
  <si>
    <t>前期繰越の未払消費税等納付</t>
    <rPh sb="0" eb="2">
      <t>ゼンキ</t>
    </rPh>
    <rPh sb="2" eb="4">
      <t>クリコシ</t>
    </rPh>
    <rPh sb="5" eb="7">
      <t>ミハラ</t>
    </rPh>
    <rPh sb="7" eb="10">
      <t>ショウヒゼイ</t>
    </rPh>
    <rPh sb="10" eb="11">
      <t>ナド</t>
    </rPh>
    <rPh sb="11" eb="13">
      <t>ノウフ</t>
    </rPh>
    <phoneticPr fontId="1"/>
  </si>
  <si>
    <t>前期繰越の営業部の未払金支払</t>
    <rPh sb="0" eb="4">
      <t>ゼンキクリコシ</t>
    </rPh>
    <rPh sb="5" eb="8">
      <t>エイギョウブ</t>
    </rPh>
    <rPh sb="9" eb="12">
      <t>ミハライキン</t>
    </rPh>
    <rPh sb="12" eb="14">
      <t>シハライ</t>
    </rPh>
    <phoneticPr fontId="1"/>
  </si>
  <si>
    <t>前期繰越の購買部の未払金支払</t>
    <rPh sb="0" eb="4">
      <t>ゼンキクリコシ</t>
    </rPh>
    <rPh sb="5" eb="7">
      <t>コウバイ</t>
    </rPh>
    <rPh sb="7" eb="8">
      <t>ブ</t>
    </rPh>
    <rPh sb="9" eb="12">
      <t>ミハライキン</t>
    </rPh>
    <rPh sb="12" eb="14">
      <t>シハライ</t>
    </rPh>
    <phoneticPr fontId="1"/>
  </si>
  <si>
    <t>4月分営業部未払金の支払</t>
    <rPh sb="1" eb="3">
      <t>ツキブン</t>
    </rPh>
    <rPh sb="3" eb="6">
      <t>エイギョウブ</t>
    </rPh>
    <rPh sb="6" eb="9">
      <t>ミハライキン</t>
    </rPh>
    <rPh sb="10" eb="12">
      <t>シハラ</t>
    </rPh>
    <phoneticPr fontId="1"/>
  </si>
  <si>
    <t>4月分購買部未払金の支払</t>
    <rPh sb="1" eb="3">
      <t>ツキブン</t>
    </rPh>
    <rPh sb="3" eb="5">
      <t>コウバイ</t>
    </rPh>
    <rPh sb="5" eb="6">
      <t>ブ</t>
    </rPh>
    <rPh sb="6" eb="9">
      <t>ミハライキン</t>
    </rPh>
    <rPh sb="10" eb="12">
      <t>シハラ</t>
    </rPh>
    <phoneticPr fontId="1"/>
  </si>
  <si>
    <t>前期繰越　未払の消費税等納付</t>
    <rPh sb="0" eb="4">
      <t>ゼンキクリコシ</t>
    </rPh>
    <rPh sb="5" eb="7">
      <t>ミバライ</t>
    </rPh>
    <rPh sb="8" eb="11">
      <t>ショウヒゼイ</t>
    </rPh>
    <rPh sb="11" eb="12">
      <t>ナド</t>
    </rPh>
    <rPh sb="12" eb="14">
      <t>ノウフ</t>
    </rPh>
    <phoneticPr fontId="1"/>
  </si>
  <si>
    <t>前期繰越　買掛金（購買部）の支払</t>
    <rPh sb="0" eb="4">
      <t>ゼンキクリコシ</t>
    </rPh>
    <rPh sb="5" eb="8">
      <t>カイカケキン</t>
    </rPh>
    <rPh sb="9" eb="11">
      <t>コウバイ</t>
    </rPh>
    <rPh sb="11" eb="12">
      <t>ブ</t>
    </rPh>
    <rPh sb="14" eb="16">
      <t>シハラ</t>
    </rPh>
    <phoneticPr fontId="1"/>
  </si>
  <si>
    <t>未払消費税等</t>
    <rPh sb="0" eb="2">
      <t>ミハラ</t>
    </rPh>
    <rPh sb="2" eb="6">
      <t>ショウヒゼイナド</t>
    </rPh>
    <phoneticPr fontId="1"/>
  </si>
  <si>
    <t>４月分営業部の販促費の未払金の支払</t>
    <rPh sb="1" eb="2">
      <t>ツキ</t>
    </rPh>
    <rPh sb="2" eb="3">
      <t>ブン</t>
    </rPh>
    <rPh sb="3" eb="6">
      <t>エイギョウブ</t>
    </rPh>
    <rPh sb="7" eb="10">
      <t>ハンソクヒ</t>
    </rPh>
    <rPh sb="11" eb="14">
      <t>ミハライキン</t>
    </rPh>
    <rPh sb="15" eb="17">
      <t>シハラ</t>
    </rPh>
    <phoneticPr fontId="1"/>
  </si>
  <si>
    <t>４月分販促費　未払金（営業部）の支払</t>
    <rPh sb="1" eb="2">
      <t>ツキ</t>
    </rPh>
    <rPh sb="2" eb="3">
      <t>ブン</t>
    </rPh>
    <rPh sb="3" eb="6">
      <t>ハンソクヒ</t>
    </rPh>
    <rPh sb="7" eb="9">
      <t>ミハラ</t>
    </rPh>
    <rPh sb="9" eb="10">
      <t>キン</t>
    </rPh>
    <rPh sb="11" eb="14">
      <t>エイギョウブ</t>
    </rPh>
    <rPh sb="16" eb="18">
      <t>シハラ</t>
    </rPh>
    <phoneticPr fontId="1"/>
  </si>
  <si>
    <t>4月分固定販管費　未払金（営業部）の支払</t>
    <rPh sb="1" eb="3">
      <t>ツキブン</t>
    </rPh>
    <rPh sb="3" eb="5">
      <t>コテイ</t>
    </rPh>
    <rPh sb="5" eb="8">
      <t>ハンカンヒ</t>
    </rPh>
    <rPh sb="9" eb="11">
      <t>ミハラ</t>
    </rPh>
    <rPh sb="11" eb="12">
      <t>キン</t>
    </rPh>
    <rPh sb="13" eb="16">
      <t>エイギョウブ</t>
    </rPh>
    <rPh sb="18" eb="20">
      <t>シハラ</t>
    </rPh>
    <phoneticPr fontId="1"/>
  </si>
  <si>
    <t>４月分固定販管費　未払金（購買部）の支払</t>
    <rPh sb="1" eb="2">
      <t>ツキ</t>
    </rPh>
    <rPh sb="2" eb="3">
      <t>ブン</t>
    </rPh>
    <rPh sb="3" eb="5">
      <t>コテイ</t>
    </rPh>
    <rPh sb="5" eb="8">
      <t>ハンカンヒ</t>
    </rPh>
    <rPh sb="9" eb="11">
      <t>ミハラ</t>
    </rPh>
    <rPh sb="11" eb="12">
      <t>キン</t>
    </rPh>
    <rPh sb="13" eb="15">
      <t>コウバイ</t>
    </rPh>
    <rPh sb="15" eb="16">
      <t>ブ</t>
    </rPh>
    <rPh sb="18" eb="20">
      <t>シハラ</t>
    </rPh>
    <phoneticPr fontId="1"/>
  </si>
  <si>
    <t>前期繰越　売掛金（営業部）の回収</t>
    <rPh sb="0" eb="4">
      <t>ゼンキクリコシ</t>
    </rPh>
    <rPh sb="5" eb="8">
      <t>ウリカケキン</t>
    </rPh>
    <rPh sb="9" eb="12">
      <t>エイギョウブ</t>
    </rPh>
    <rPh sb="14" eb="16">
      <t>カイシュウ</t>
    </rPh>
    <phoneticPr fontId="1"/>
  </si>
  <si>
    <t>4月分　売掛金（営業部）の回収</t>
    <rPh sb="1" eb="3">
      <t>ツキブン</t>
    </rPh>
    <rPh sb="4" eb="7">
      <t>ウリカケキン</t>
    </rPh>
    <rPh sb="8" eb="11">
      <t>エイギョウブ</t>
    </rPh>
    <rPh sb="13" eb="15">
      <t>カイシュウ</t>
    </rPh>
    <phoneticPr fontId="1"/>
  </si>
  <si>
    <t>４月分　買掛金（購買部）の支払</t>
    <rPh sb="1" eb="3">
      <t>ツキブン</t>
    </rPh>
    <rPh sb="4" eb="7">
      <t>カイカケキン</t>
    </rPh>
    <rPh sb="8" eb="10">
      <t>コウバイ</t>
    </rPh>
    <rPh sb="10" eb="11">
      <t>ブ</t>
    </rPh>
    <rPh sb="13" eb="15">
      <t>シハラ</t>
    </rPh>
    <phoneticPr fontId="1"/>
  </si>
  <si>
    <t>損益勘定</t>
    <rPh sb="0" eb="2">
      <t>ソンエキ</t>
    </rPh>
    <rPh sb="2" eb="4">
      <t>カンジョウ</t>
    </rPh>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</si>
  <si>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t>
    </r>
    <r>
      <rPr>
        <b/>
        <sz val="14"/>
        <color rgb="FFFF0000"/>
        <rFont val="メイリオ"/>
        <family val="3"/>
        <charset val="128"/>
      </rPr>
      <t>購買部がプロフィットセンター化した場合の予算会計システムを利用した場合の営業部と購買部の４月分入力画面から自動計上される予算仕訳を関連する予算元帳へ転記しなさい。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78" eb="281">
      <t>エイギョウブ</t>
    </rPh>
    <rPh sb="307" eb="309">
      <t>カンレン</t>
    </rPh>
    <rPh sb="311" eb="315">
      <t>ヨサンモトチョウ</t>
    </rPh>
    <rPh sb="316" eb="318">
      <t>テンキ</t>
    </rPh>
    <phoneticPr fontId="1"/>
  </si>
  <si>
    <t>４月分営業部人件費の支払</t>
    <rPh sb="1" eb="2">
      <t>ツキ</t>
    </rPh>
    <rPh sb="2" eb="3">
      <t>ブン</t>
    </rPh>
    <rPh sb="3" eb="6">
      <t>エイギョウブ</t>
    </rPh>
    <rPh sb="6" eb="9">
      <t>ジンケンヒ</t>
    </rPh>
    <rPh sb="10" eb="12">
      <t>シハラ</t>
    </rPh>
    <phoneticPr fontId="1"/>
  </si>
  <si>
    <t>４月分購買部人件費の支払</t>
    <rPh sb="1" eb="2">
      <t>ツキ</t>
    </rPh>
    <rPh sb="2" eb="3">
      <t>ブン</t>
    </rPh>
    <rPh sb="3" eb="5">
      <t>コウバイ</t>
    </rPh>
    <rPh sb="5" eb="6">
      <t>ブ</t>
    </rPh>
    <rPh sb="6" eb="9">
      <t>ジンケンヒ</t>
    </rPh>
    <rPh sb="10" eb="12">
      <t>シハラ</t>
    </rPh>
    <phoneticPr fontId="1"/>
  </si>
  <si>
    <t>第9-６問</t>
    <rPh sb="0" eb="1">
      <t>ダイ</t>
    </rPh>
    <rPh sb="4" eb="5">
      <t>モン</t>
    </rPh>
    <phoneticPr fontId="1"/>
  </si>
  <si>
    <t>入力画面→予算仕訳→予算元帳→予算FS（４月）</t>
    <rPh sb="0" eb="4">
      <t>ニュウリョクガメン</t>
    </rPh>
    <rPh sb="5" eb="7">
      <t>ヨサン</t>
    </rPh>
    <rPh sb="7" eb="9">
      <t>シワケ</t>
    </rPh>
    <rPh sb="10" eb="14">
      <t>ヨサンモトチョウ</t>
    </rPh>
    <rPh sb="15" eb="17">
      <t>ヨサン</t>
    </rPh>
    <rPh sb="21" eb="22">
      <t>ツキ</t>
    </rPh>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</si>
  <si>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t>
    </r>
    <r>
      <rPr>
        <b/>
        <sz val="14"/>
        <color rgb="FFFF0000"/>
        <rFont val="メイリオ"/>
        <family val="3"/>
        <charset val="128"/>
      </rPr>
      <t>購買部がプロフィットセンター化した場合の予算会計システムを利用した場合の営業部と購買部の４月分入力画面から予算仕訳及び予算元帳を経て部門別予算FSを作成しなさい。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78" eb="281">
      <t>エイギョウブ</t>
    </rPh>
    <rPh sb="299" eb="300">
      <t>オヨ</t>
    </rPh>
    <rPh sb="301" eb="305">
      <t>ヨサンモトチョウ</t>
    </rPh>
    <rPh sb="306" eb="307">
      <t>ヘ</t>
    </rPh>
    <rPh sb="308" eb="311">
      <t>ブモンベツ</t>
    </rPh>
    <rPh sb="311" eb="313">
      <t>ヨサン</t>
    </rPh>
    <rPh sb="316" eb="318">
      <t>サクセイ</t>
    </rPh>
    <phoneticPr fontId="1"/>
  </si>
  <si>
    <t>【入力画面】月次部門別損益計画（４月分のみ）→予算仕訳→予算元帳→予算FS</t>
    <rPh sb="1" eb="3">
      <t>ニュウリョク</t>
    </rPh>
    <rPh sb="3" eb="5">
      <t>ガメン</t>
    </rPh>
    <rPh sb="6" eb="8">
      <t>ゲツジ</t>
    </rPh>
    <rPh sb="8" eb="11">
      <t>ブモンベツ</t>
    </rPh>
    <rPh sb="11" eb="13">
      <t>ソンエキ</t>
    </rPh>
    <rPh sb="13" eb="15">
      <t>ケイカク</t>
    </rPh>
    <rPh sb="17" eb="18">
      <t>ツキ</t>
    </rPh>
    <rPh sb="18" eb="19">
      <t>ブン</t>
    </rPh>
    <rPh sb="23" eb="27">
      <t>ヨサンシワケ</t>
    </rPh>
    <rPh sb="28" eb="30">
      <t>ヨサン</t>
    </rPh>
    <rPh sb="30" eb="32">
      <t>モトチョウ</t>
    </rPh>
    <rPh sb="33" eb="35">
      <t>ヨサン</t>
    </rPh>
    <phoneticPr fontId="1"/>
  </si>
  <si>
    <t>区分</t>
    <rPh sb="0" eb="2">
      <t>クブン</t>
    </rPh>
    <phoneticPr fontId="1"/>
  </si>
  <si>
    <t>調整組織</t>
    <rPh sb="0" eb="2">
      <t>チョウセイ</t>
    </rPh>
    <rPh sb="2" eb="4">
      <t>ソシキ</t>
    </rPh>
    <phoneticPr fontId="1"/>
  </si>
  <si>
    <t>FS</t>
    <phoneticPr fontId="1"/>
  </si>
  <si>
    <t>科　　　目</t>
    <rPh sb="0" eb="1">
      <t>カ</t>
    </rPh>
    <rPh sb="4" eb="5">
      <t>メ</t>
    </rPh>
    <phoneticPr fontId="1"/>
  </si>
  <si>
    <t>次期</t>
    <rPh sb="0" eb="2">
      <t>ジキ</t>
    </rPh>
    <phoneticPr fontId="1"/>
  </si>
  <si>
    <t>非会計</t>
    <rPh sb="0" eb="3">
      <t>ヒカイケイ</t>
    </rPh>
    <phoneticPr fontId="1"/>
  </si>
  <si>
    <t>①売上高</t>
    <rPh sb="1" eb="4">
      <t>ウリアゲダカ</t>
    </rPh>
    <phoneticPr fontId="1"/>
  </si>
  <si>
    <t>②販売数量</t>
    <rPh sb="1" eb="5">
      <t>ハンバイスウリョウ</t>
    </rPh>
    <phoneticPr fontId="1"/>
  </si>
  <si>
    <t>①÷②＝③販売単価（計算科目）</t>
    <rPh sb="5" eb="9">
      <t>ハンバイタンカ</t>
    </rPh>
    <rPh sb="10" eb="12">
      <t>ケイサン</t>
    </rPh>
    <rPh sb="12" eb="14">
      <t>カモク</t>
    </rPh>
    <phoneticPr fontId="1"/>
  </si>
  <si>
    <t>⓸社内売上高</t>
    <rPh sb="1" eb="3">
      <t>シャナイ</t>
    </rPh>
    <rPh sb="3" eb="6">
      <t>ウリアゲダカ</t>
    </rPh>
    <phoneticPr fontId="1"/>
  </si>
  <si>
    <t>⓸÷②＝⑤社内販売単価（計算科目）</t>
    <rPh sb="5" eb="7">
      <t>シャナイ</t>
    </rPh>
    <rPh sb="7" eb="9">
      <t>ハンバイ</t>
    </rPh>
    <rPh sb="9" eb="11">
      <t>タンカ</t>
    </rPh>
    <rPh sb="12" eb="14">
      <t>ケイサン</t>
    </rPh>
    <rPh sb="14" eb="16">
      <t>カモク</t>
    </rPh>
    <phoneticPr fontId="1"/>
  </si>
  <si>
    <t>⑥社内仕入高</t>
    <rPh sb="1" eb="3">
      <t>シャナイ</t>
    </rPh>
    <rPh sb="3" eb="6">
      <t>シイレダカ</t>
    </rPh>
    <phoneticPr fontId="1"/>
  </si>
  <si>
    <t>①＋④＝⑥売上高合計</t>
    <rPh sb="5" eb="8">
      <t>ウリアゲダカ</t>
    </rPh>
    <rPh sb="8" eb="10">
      <t>ゴウケイ</t>
    </rPh>
    <phoneticPr fontId="1"/>
  </si>
  <si>
    <t>⓻A_月初商品たな卸数量</t>
    <rPh sb="3" eb="5">
      <t>ゲッショ</t>
    </rPh>
    <rPh sb="5" eb="7">
      <t>ショウヒン</t>
    </rPh>
    <rPh sb="9" eb="10">
      <t>オロシ</t>
    </rPh>
    <rPh sb="10" eb="12">
      <t>スウリョウ</t>
    </rPh>
    <phoneticPr fontId="1"/>
  </si>
  <si>
    <t>⓻B_月初仕入数量</t>
    <rPh sb="3" eb="5">
      <t>ゲッショ</t>
    </rPh>
    <rPh sb="5" eb="7">
      <t>シイレ</t>
    </rPh>
    <rPh sb="7" eb="9">
      <t>スウリョウ</t>
    </rPh>
    <phoneticPr fontId="1"/>
  </si>
  <si>
    <t>⓻C_月初出荷数量</t>
    <rPh sb="3" eb="5">
      <t>ゲッショ</t>
    </rPh>
    <rPh sb="5" eb="7">
      <t>シュッカ</t>
    </rPh>
    <rPh sb="7" eb="9">
      <t>スウリョウ</t>
    </rPh>
    <phoneticPr fontId="1"/>
  </si>
  <si>
    <t>⓻D_月末商品たな卸数量</t>
    <rPh sb="3" eb="5">
      <t>ゲツマツ</t>
    </rPh>
    <rPh sb="5" eb="7">
      <t>ショウヒン</t>
    </rPh>
    <rPh sb="9" eb="10">
      <t>オロシ</t>
    </rPh>
    <rPh sb="10" eb="12">
      <t>スウリョウ</t>
    </rPh>
    <phoneticPr fontId="1"/>
  </si>
  <si>
    <t>⑧仕入高</t>
    <rPh sb="1" eb="3">
      <t>シイレ</t>
    </rPh>
    <rPh sb="3" eb="4">
      <t>ダカ</t>
    </rPh>
    <phoneticPr fontId="1"/>
  </si>
  <si>
    <t>⑨商品たな卸高の増減</t>
    <rPh sb="1" eb="3">
      <t>ショウヒン</t>
    </rPh>
    <rPh sb="5" eb="7">
      <t>オロシダカ</t>
    </rPh>
    <rPh sb="8" eb="10">
      <t>ゾウゲン</t>
    </rPh>
    <phoneticPr fontId="1"/>
  </si>
  <si>
    <t>⑥＋⑧－⑨＝⑩売上原価</t>
    <rPh sb="7" eb="9">
      <t>ウリアゲ</t>
    </rPh>
    <rPh sb="9" eb="11">
      <t>ゲンカ</t>
    </rPh>
    <phoneticPr fontId="1"/>
  </si>
  <si>
    <t>⑥－⑩＝⑪粗利益</t>
    <rPh sb="5" eb="8">
      <t>ソリエキ</t>
    </rPh>
    <phoneticPr fontId="1"/>
  </si>
  <si>
    <t>⑫人件費</t>
    <rPh sb="1" eb="4">
      <t>ジンケンヒ</t>
    </rPh>
    <phoneticPr fontId="1"/>
  </si>
  <si>
    <t>⑬販促費（課税）</t>
    <phoneticPr fontId="1"/>
  </si>
  <si>
    <t>⑭固定販管費（課税）</t>
    <phoneticPr fontId="1"/>
  </si>
  <si>
    <t>⑫＋⑬＋⑭＝⑮販管費合計</t>
    <rPh sb="7" eb="10">
      <t>ハンカンヒ</t>
    </rPh>
    <rPh sb="10" eb="12">
      <t>ゴウケイ</t>
    </rPh>
    <phoneticPr fontId="1"/>
  </si>
  <si>
    <t>⑪÷⑥×100%=⑫粗利益率</t>
    <rPh sb="10" eb="13">
      <t>ソリエキ</t>
    </rPh>
    <rPh sb="13" eb="14">
      <t>リツ</t>
    </rPh>
    <phoneticPr fontId="1"/>
  </si>
  <si>
    <t>⑪－⑮＝⑯営業利益</t>
    <rPh sb="5" eb="9">
      <t>エイギョウリエキ</t>
    </rPh>
    <phoneticPr fontId="1"/>
  </si>
  <si>
    <t>⑯÷⑥×100%=⑰営業利益率</t>
    <rPh sb="10" eb="12">
      <t>エイギョウ</t>
    </rPh>
    <rPh sb="12" eb="14">
      <t>リエキ</t>
    </rPh>
    <rPh sb="14" eb="15">
      <t>リツ</t>
    </rPh>
    <phoneticPr fontId="1"/>
  </si>
  <si>
    <t>月初残</t>
    <rPh sb="0" eb="2">
      <t>ゲッショ</t>
    </rPh>
    <rPh sb="2" eb="3">
      <t>ザン</t>
    </rPh>
    <phoneticPr fontId="1"/>
  </si>
  <si>
    <t>月末残</t>
    <rPh sb="0" eb="2">
      <t>ゲツマツ</t>
    </rPh>
    <rPh sb="2" eb="3">
      <t>ザン</t>
    </rPh>
    <phoneticPr fontId="1"/>
  </si>
  <si>
    <t>月次増減</t>
    <rPh sb="0" eb="2">
      <t>ゲツジ</t>
    </rPh>
    <rPh sb="2" eb="4">
      <t>ゾウゲン</t>
    </rPh>
    <phoneticPr fontId="1"/>
  </si>
  <si>
    <t>CF</t>
    <phoneticPr fontId="1"/>
  </si>
  <si>
    <t>月次</t>
    <rPh sb="0" eb="2">
      <t>ゲツジ</t>
    </rPh>
    <phoneticPr fontId="1"/>
  </si>
  <si>
    <t>⑱D_売上債権の増減額</t>
    <rPh sb="3" eb="5">
      <t>ウリアゲ</t>
    </rPh>
    <rPh sb="5" eb="7">
      <t>サイケン</t>
    </rPh>
    <rPh sb="8" eb="11">
      <t>ゾウゲンガク</t>
    </rPh>
    <phoneticPr fontId="1"/>
  </si>
  <si>
    <t>⑱C×△1=⑱D_売上債権の増減額</t>
    <rPh sb="9" eb="11">
      <t>ウリアゲ</t>
    </rPh>
    <rPh sb="11" eb="13">
      <t>サイケン</t>
    </rPh>
    <rPh sb="14" eb="17">
      <t>ゾウゲンガク</t>
    </rPh>
    <phoneticPr fontId="1"/>
  </si>
  <si>
    <t>⑱A_売掛金+社内売掛金</t>
    <rPh sb="3" eb="6">
      <t>ウリカケキン</t>
    </rPh>
    <rPh sb="7" eb="9">
      <t>シャナイ</t>
    </rPh>
    <rPh sb="9" eb="12">
      <t>ウリカケキン</t>
    </rPh>
    <phoneticPr fontId="1"/>
  </si>
  <si>
    <t>⑱B_同上</t>
    <rPh sb="3" eb="5">
      <t>ドウジョウ</t>
    </rPh>
    <phoneticPr fontId="1"/>
  </si>
  <si>
    <t>⑱B－⑱A=⑱C_同上</t>
    <rPh sb="9" eb="11">
      <t>ドウジョウ</t>
    </rPh>
    <phoneticPr fontId="1"/>
  </si>
  <si>
    <t>⑲B_同上</t>
    <rPh sb="3" eb="5">
      <t>ドウジョウ</t>
    </rPh>
    <phoneticPr fontId="1"/>
  </si>
  <si>
    <t>⑲B－⑲A=⑲C_同上</t>
    <rPh sb="9" eb="11">
      <t>ドウジョウ</t>
    </rPh>
    <phoneticPr fontId="1"/>
  </si>
  <si>
    <t>⑲A_商品</t>
    <rPh sb="3" eb="5">
      <t>ショウヒン</t>
    </rPh>
    <phoneticPr fontId="1"/>
  </si>
  <si>
    <t>⑲C×△1=⑲D_たな卸資産の増減額</t>
    <rPh sb="11" eb="12">
      <t>オロシ</t>
    </rPh>
    <rPh sb="12" eb="14">
      <t>シサン</t>
    </rPh>
    <rPh sb="15" eb="18">
      <t>ゾウゲンガク</t>
    </rPh>
    <phoneticPr fontId="1"/>
  </si>
  <si>
    <t>⑳B_同上</t>
    <rPh sb="3" eb="5">
      <t>ドウジョウ</t>
    </rPh>
    <phoneticPr fontId="1"/>
  </si>
  <si>
    <t>⑳B－⑳A=⑳C_同上</t>
    <rPh sb="9" eb="11">
      <t>ドウジョウ</t>
    </rPh>
    <phoneticPr fontId="1"/>
  </si>
  <si>
    <t>⑳C=⑳D_仕入債務の増減額</t>
    <rPh sb="6" eb="8">
      <t>シイレ</t>
    </rPh>
    <rPh sb="8" eb="10">
      <t>サイム</t>
    </rPh>
    <rPh sb="11" eb="14">
      <t>ゾウゲンガク</t>
    </rPh>
    <phoneticPr fontId="1"/>
  </si>
  <si>
    <t>⑳A_買掛金＋社内買掛金</t>
    <rPh sb="3" eb="6">
      <t>カイカケキン</t>
    </rPh>
    <rPh sb="7" eb="9">
      <t>シャナイ</t>
    </rPh>
    <rPh sb="9" eb="12">
      <t>カイカケキン</t>
    </rPh>
    <phoneticPr fontId="1"/>
  </si>
  <si>
    <t>⑳A_未払金</t>
    <rPh sb="3" eb="6">
      <t>ミハライキン</t>
    </rPh>
    <phoneticPr fontId="1"/>
  </si>
  <si>
    <t>⑳C=⑳D_未払金の増減額</t>
    <rPh sb="6" eb="9">
      <t>ミハライキン</t>
    </rPh>
    <rPh sb="10" eb="13">
      <t>ゾウゲンガク</t>
    </rPh>
    <phoneticPr fontId="1"/>
  </si>
  <si>
    <t>㉑B_同上</t>
    <rPh sb="3" eb="5">
      <t>ドウジョウ</t>
    </rPh>
    <phoneticPr fontId="1"/>
  </si>
  <si>
    <t>㉑B－㉑A=㉑C_同上</t>
    <rPh sb="9" eb="11">
      <t>ドウジョウ</t>
    </rPh>
    <phoneticPr fontId="1"/>
  </si>
  <si>
    <t>㉑A_未払消費税等</t>
    <rPh sb="3" eb="5">
      <t>ミバライ</t>
    </rPh>
    <rPh sb="5" eb="8">
      <t>ショウヒゼイ</t>
    </rPh>
    <rPh sb="8" eb="9">
      <t>ナド</t>
    </rPh>
    <phoneticPr fontId="1"/>
  </si>
  <si>
    <t>㉒A_資本金</t>
    <rPh sb="3" eb="6">
      <t>シホンキン</t>
    </rPh>
    <phoneticPr fontId="1"/>
  </si>
  <si>
    <t>㉒B_同上</t>
    <rPh sb="3" eb="5">
      <t>ドウジョウ</t>
    </rPh>
    <phoneticPr fontId="1"/>
  </si>
  <si>
    <t>㉒B－㉒A=㉒C_同上</t>
    <rPh sb="9" eb="11">
      <t>ドウジョウ</t>
    </rPh>
    <phoneticPr fontId="1"/>
  </si>
  <si>
    <t>㉒C=㉒D_新株発行額</t>
    <rPh sb="6" eb="8">
      <t>シンカブ</t>
    </rPh>
    <rPh sb="8" eb="10">
      <t>ハッコウ</t>
    </rPh>
    <rPh sb="10" eb="11">
      <t>ガク</t>
    </rPh>
    <phoneticPr fontId="1"/>
  </si>
  <si>
    <t>㉓A_繰越利益剰余金</t>
    <rPh sb="3" eb="5">
      <t>クリコシ</t>
    </rPh>
    <rPh sb="5" eb="7">
      <t>リエキ</t>
    </rPh>
    <rPh sb="7" eb="10">
      <t>ジョウヨキン</t>
    </rPh>
    <phoneticPr fontId="1"/>
  </si>
  <si>
    <t>㉓B_同上</t>
    <rPh sb="3" eb="5">
      <t>ドウジョウ</t>
    </rPh>
    <phoneticPr fontId="1"/>
  </si>
  <si>
    <t>㉓B－㉓A=㉓C_同上</t>
    <rPh sb="9" eb="11">
      <t>ドウジョウ</t>
    </rPh>
    <phoneticPr fontId="1"/>
  </si>
  <si>
    <t>㉓C=㉓D_税引前当期純利益</t>
    <rPh sb="6" eb="9">
      <t>ゼイビキマエ</t>
    </rPh>
    <rPh sb="9" eb="14">
      <t>トウキジュンリエキ</t>
    </rPh>
    <phoneticPr fontId="1"/>
  </si>
  <si>
    <t>㉑C=㉑D_未払消費税等の増減額</t>
    <rPh sb="6" eb="8">
      <t>ミバライ</t>
    </rPh>
    <rPh sb="8" eb="11">
      <t>ショウヒゼイ</t>
    </rPh>
    <rPh sb="11" eb="12">
      <t>ナド</t>
    </rPh>
    <rPh sb="13" eb="16">
      <t>ゾウゲンガク</t>
    </rPh>
    <phoneticPr fontId="1"/>
  </si>
  <si>
    <t>㉔管理可能_営業キャッシュ・フロー</t>
    <rPh sb="1" eb="5">
      <t>カンリカノウ</t>
    </rPh>
    <rPh sb="6" eb="8">
      <t>エイギョウ</t>
    </rPh>
    <phoneticPr fontId="1"/>
  </si>
  <si>
    <t>⑲D_たな卸資産の増減額</t>
    <rPh sb="5" eb="6">
      <t>オロシ</t>
    </rPh>
    <rPh sb="6" eb="8">
      <t>シサン</t>
    </rPh>
    <rPh sb="9" eb="12">
      <t>ゾウゲンガク</t>
    </rPh>
    <phoneticPr fontId="1"/>
  </si>
  <si>
    <t>⑳D_仕入債務の増減額</t>
    <rPh sb="3" eb="5">
      <t>シイレ</t>
    </rPh>
    <rPh sb="5" eb="7">
      <t>サイム</t>
    </rPh>
    <rPh sb="8" eb="11">
      <t>ゾウゲンガク</t>
    </rPh>
    <phoneticPr fontId="1"/>
  </si>
  <si>
    <t>⑳D_未払金の増減額</t>
    <rPh sb="3" eb="6">
      <t>ミハライキン</t>
    </rPh>
    <rPh sb="7" eb="10">
      <t>ゾウゲンガク</t>
    </rPh>
    <phoneticPr fontId="1"/>
  </si>
  <si>
    <t>㉑D_未払消費税等の増減額</t>
    <rPh sb="3" eb="5">
      <t>ミバライ</t>
    </rPh>
    <rPh sb="5" eb="8">
      <t>ショウヒゼイ</t>
    </rPh>
    <rPh sb="8" eb="9">
      <t>ナド</t>
    </rPh>
    <rPh sb="10" eb="13">
      <t>ゾウゲンガク</t>
    </rPh>
    <phoneticPr fontId="1"/>
  </si>
  <si>
    <t>㉕A_現金預金</t>
    <rPh sb="3" eb="7">
      <t>ゲンキンヨキン</t>
    </rPh>
    <phoneticPr fontId="1"/>
  </si>
  <si>
    <t>㉕B_同上</t>
    <rPh sb="3" eb="5">
      <t>ドウジョウ</t>
    </rPh>
    <phoneticPr fontId="1"/>
  </si>
  <si>
    <t>㉕B－㉕A=㉕C_同上</t>
    <rPh sb="9" eb="11">
      <t>ドウジョウ</t>
    </rPh>
    <phoneticPr fontId="1"/>
  </si>
  <si>
    <t>㉕C=㉕D_現金及び現金同等物
の増減額</t>
    <rPh sb="6" eb="8">
      <t>ゲンキン</t>
    </rPh>
    <rPh sb="8" eb="9">
      <t>オヨ</t>
    </rPh>
    <rPh sb="10" eb="12">
      <t>ゲンキン</t>
    </rPh>
    <rPh sb="12" eb="15">
      <t>ドウトウブツ</t>
    </rPh>
    <rPh sb="17" eb="20">
      <t>ゾウゲンガク</t>
    </rPh>
    <phoneticPr fontId="1"/>
  </si>
  <si>
    <t>月　次　予　算　F　S　【　４　月　】</t>
    <rPh sb="0" eb="1">
      <t>ツキ</t>
    </rPh>
    <rPh sb="2" eb="3">
      <t>ツギ</t>
    </rPh>
    <rPh sb="4" eb="5">
      <t>ヨ</t>
    </rPh>
    <rPh sb="6" eb="7">
      <t>サン</t>
    </rPh>
    <rPh sb="16" eb="17">
      <t>ツキ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</si>
</sst>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quot;No.&quot;#"/>
    <numFmt numFmtId="178" formatCode="#,##0.0;&quot;△ &quot;#,##0.0"/>
    <numFmt numFmtId="179" formatCode="#,##0.0_ "/>
    <numFmt numFmtId="180" formatCode="#,##0_);[Red]\(#,##0\)"/>
    <numFmt numFmtId="181" formatCode="0.0%"/>
  </numFmts>
  <fonts count="28"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1"/>
      <color theme="1"/>
      <name val="メイリオ"/>
      <family val="3"/>
      <charset val="128"/>
    </font>
    <font>
      <b/>
      <sz val="20"/>
      <color rgb="FFFF0000"/>
      <name val="メイリオ"/>
      <family val="3"/>
      <charset val="128"/>
    </font>
    <font>
      <b/>
      <sz val="18"/>
      <color rgb="FFFF0000"/>
      <name val="メイリオ"/>
      <family val="3"/>
      <charset val="128"/>
    </font>
    <font>
      <b/>
      <sz val="12"/>
      <color theme="1"/>
      <name val="メイリオ"/>
      <family val="3"/>
      <charset val="128"/>
    </font>
    <font>
      <b/>
      <sz val="16"/>
      <color theme="1"/>
      <name val="メイリオ"/>
      <family val="3"/>
      <charset val="128"/>
    </font>
    <font>
      <b/>
      <sz val="20"/>
      <color theme="1"/>
      <name val="メイリオ"/>
      <family val="3"/>
      <charset val="128"/>
    </font>
  </fonts>
  <fills count="12">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theme="0" tint="-0.149998474074526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50">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Alignment="1">
      <alignment horizontal="center" vertical="center"/>
    </xf>
    <xf numFmtId="176" fontId="2" fillId="0" borderId="0" xfId="0" applyNumberFormat="1" applyFont="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lignment vertical="center"/>
    </xf>
    <xf numFmtId="0" fontId="2" fillId="8" borderId="0" xfId="0" applyFont="1" applyFill="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176" fontId="8" fillId="10" borderId="1" xfId="0" applyNumberFormat="1" applyFont="1" applyFill="1" applyBorder="1">
      <alignment vertical="center"/>
    </xf>
    <xf numFmtId="0" fontId="3" fillId="0" borderId="12" xfId="0" applyFont="1" applyBorder="1">
      <alignment vertical="center"/>
    </xf>
    <xf numFmtId="0" fontId="3" fillId="0" borderId="0" xfId="0" applyFont="1">
      <alignment vertical="center"/>
    </xf>
    <xf numFmtId="0" fontId="3" fillId="0" borderId="13" xfId="0" applyFont="1" applyBorder="1">
      <alignment vertical="center"/>
    </xf>
    <xf numFmtId="178" fontId="8" fillId="0" borderId="1" xfId="0" applyNumberFormat="1" applyFont="1" applyBorder="1">
      <alignment vertical="center"/>
    </xf>
    <xf numFmtId="0" fontId="3" fillId="0" borderId="11" xfId="0" applyFont="1" applyBorder="1" applyAlignment="1">
      <alignment horizontal="center" vertical="center"/>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8" fillId="0" borderId="27" xfId="0" applyFont="1" applyBorder="1" applyAlignment="1">
      <alignment horizontal="center" vertical="center"/>
    </xf>
    <xf numFmtId="0" fontId="7" fillId="0" borderId="1" xfId="0" applyFont="1" applyBorder="1">
      <alignment vertical="center"/>
    </xf>
    <xf numFmtId="0" fontId="3" fillId="0" borderId="1" xfId="0" applyFont="1" applyBorder="1" applyAlignment="1">
      <alignment horizontal="center" vertical="center"/>
    </xf>
    <xf numFmtId="0" fontId="3" fillId="0" borderId="1" xfId="0" applyFont="1" applyBorder="1" applyAlignment="1">
      <alignment horizontal="right" vertical="center"/>
    </xf>
    <xf numFmtId="176" fontId="3" fillId="0" borderId="1" xfId="0" applyNumberFormat="1" applyFont="1" applyBorder="1" applyAlignment="1">
      <alignment horizontal="right" vertical="center"/>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76" fontId="3" fillId="2" borderId="1" xfId="0" applyNumberFormat="1" applyFont="1" applyFill="1" applyBorder="1" applyAlignment="1">
      <alignment horizontal="right" vertical="center"/>
    </xf>
    <xf numFmtId="0" fontId="3" fillId="2" borderId="1" xfId="0" applyFont="1" applyFill="1" applyBorder="1" applyAlignment="1">
      <alignment horizontal="right" vertical="center"/>
    </xf>
    <xf numFmtId="0" fontId="3" fillId="3" borderId="1" xfId="0" applyFont="1" applyFill="1" applyBorder="1" applyAlignment="1">
      <alignment horizontal="center" vertical="center"/>
    </xf>
    <xf numFmtId="0" fontId="3" fillId="3" borderId="1" xfId="0" applyFont="1" applyFill="1" applyBorder="1" applyAlignment="1">
      <alignment horizontal="right" vertical="center"/>
    </xf>
    <xf numFmtId="180" fontId="3" fillId="2" borderId="1" xfId="0" applyNumberFormat="1" applyFont="1" applyFill="1" applyBorder="1" applyAlignment="1">
      <alignment horizontal="right" vertical="center"/>
    </xf>
    <xf numFmtId="0" fontId="23" fillId="0" borderId="0" xfId="0" applyFont="1">
      <alignment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2" borderId="1" xfId="0" applyFont="1" applyFill="1" applyBorder="1" applyAlignment="1">
      <alignment horizontal="center" vertical="center" shrinkToFit="1"/>
    </xf>
    <xf numFmtId="0" fontId="26" fillId="0" borderId="27" xfId="0" applyFont="1" applyBorder="1" applyAlignment="1">
      <alignment horizontal="center" vertical="center"/>
    </xf>
    <xf numFmtId="0" fontId="26" fillId="0" borderId="0" xfId="0" applyFont="1">
      <alignment vertical="center"/>
    </xf>
    <xf numFmtId="0" fontId="7" fillId="0" borderId="2" xfId="0" applyFont="1" applyBorder="1" applyAlignment="1">
      <alignment horizontal="center"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Alignment="1">
      <alignment horizontal="left" vertical="top" wrapText="1"/>
    </xf>
    <xf numFmtId="0" fontId="2" fillId="9" borderId="0" xfId="0" applyFont="1" applyFill="1" applyAlignment="1">
      <alignment horizontal="left" vertical="top"/>
    </xf>
    <xf numFmtId="0" fontId="2" fillId="0" borderId="0" xfId="0" applyFont="1" applyAlignment="1">
      <alignment horizontal="left" vertical="top" wrapText="1"/>
    </xf>
    <xf numFmtId="0" fontId="2" fillId="0" borderId="0" xfId="0" applyFont="1" applyAlignment="1">
      <alignment horizontal="left" vertical="top"/>
    </xf>
    <xf numFmtId="0" fontId="8" fillId="0" borderId="18" xfId="0" applyFont="1" applyBorder="1" applyAlignment="1">
      <alignment horizontal="left" vertical="top" wrapText="1"/>
    </xf>
    <xf numFmtId="0" fontId="8" fillId="0" borderId="17" xfId="0" applyFont="1" applyBorder="1" applyAlignment="1">
      <alignment horizontal="left" vertical="top" wrapText="1"/>
    </xf>
    <xf numFmtId="0" fontId="8" fillId="0" borderId="19" xfId="0" applyFont="1" applyBorder="1" applyAlignment="1">
      <alignment horizontal="left" vertical="top" wrapText="1"/>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2" borderId="25"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6" xfId="0" applyFont="1" applyFill="1" applyBorder="1" applyAlignment="1">
      <alignment horizontal="center" vertical="center"/>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1" xfId="0" applyFont="1" applyFill="1" applyBorder="1" applyAlignment="1">
      <alignment horizontal="center" vertical="center"/>
    </xf>
    <xf numFmtId="0" fontId="3" fillId="0" borderId="3"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3" fillId="2" borderId="6" xfId="0" applyFont="1" applyFill="1" applyBorder="1" applyAlignment="1">
      <alignment horizontal="center" vertical="center"/>
    </xf>
    <xf numFmtId="176" fontId="3" fillId="2" borderId="5" xfId="0" applyNumberFormat="1" applyFont="1" applyFill="1" applyBorder="1" applyAlignment="1">
      <alignment horizontal="left" vertical="center"/>
    </xf>
    <xf numFmtId="176" fontId="3" fillId="2" borderId="6" xfId="0" applyNumberFormat="1" applyFont="1" applyFill="1" applyBorder="1" applyAlignment="1">
      <alignment horizontal="left" vertical="center"/>
    </xf>
    <xf numFmtId="176" fontId="3" fillId="2" borderId="7" xfId="0" applyNumberFormat="1" applyFont="1" applyFill="1" applyBorder="1" applyAlignment="1">
      <alignment horizontal="left" vertical="center"/>
    </xf>
    <xf numFmtId="176" fontId="3" fillId="2" borderId="5" xfId="0" applyNumberFormat="1" applyFont="1" applyFill="1" applyBorder="1">
      <alignment vertical="center"/>
    </xf>
    <xf numFmtId="176" fontId="3" fillId="2" borderId="6" xfId="0" applyNumberFormat="1" applyFont="1" applyFill="1" applyBorder="1">
      <alignment vertical="center"/>
    </xf>
    <xf numFmtId="176" fontId="3" fillId="2" borderId="7" xfId="0" applyNumberFormat="1" applyFont="1" applyFill="1" applyBorder="1">
      <alignment vertical="center"/>
    </xf>
    <xf numFmtId="176" fontId="3" fillId="2" borderId="5" xfId="0" applyNumberFormat="1" applyFont="1" applyFill="1" applyBorder="1" applyAlignment="1">
      <alignment horizontal="center" vertical="center"/>
    </xf>
    <xf numFmtId="176" fontId="3" fillId="2" borderId="7" xfId="0" applyNumberFormat="1" applyFont="1" applyFill="1" applyBorder="1" applyAlignment="1">
      <alignment horizontal="center" vertical="center"/>
    </xf>
    <xf numFmtId="176" fontId="3" fillId="2" borderId="6" xfId="0" applyNumberFormat="1" applyFont="1" applyFill="1" applyBorder="1" applyAlignment="1">
      <alignment horizontal="center" vertical="center"/>
    </xf>
    <xf numFmtId="0" fontId="7" fillId="0" borderId="3" xfId="0" applyFont="1" applyBorder="1" applyAlignment="1">
      <alignment horizontal="center" vertical="center"/>
    </xf>
    <xf numFmtId="0" fontId="7" fillId="0" borderId="12" xfId="0" applyFont="1" applyBorder="1" applyAlignment="1">
      <alignment horizontal="center" vertical="center"/>
    </xf>
    <xf numFmtId="0" fontId="7" fillId="0" borderId="14" xfId="0" applyFont="1" applyBorder="1" applyAlignment="1">
      <alignment horizontal="center" vertical="center"/>
    </xf>
    <xf numFmtId="0" fontId="3" fillId="0" borderId="1" xfId="0" applyFont="1" applyBorder="1" applyAlignment="1">
      <alignment horizontal="center" vertical="center"/>
    </xf>
    <xf numFmtId="0" fontId="3" fillId="2" borderId="20"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 xfId="0" applyFont="1" applyFill="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3" fillId="2" borderId="3" xfId="0" applyFont="1" applyFill="1" applyBorder="1" applyAlignment="1">
      <alignment horizontal="center" vertical="center" wrapText="1"/>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8" fillId="0" borderId="3" xfId="0" applyFont="1" applyBorder="1" applyAlignment="1">
      <alignment horizontal="center" vertical="center" shrinkToFit="1"/>
    </xf>
    <xf numFmtId="0" fontId="8" fillId="0" borderId="4" xfId="0" applyFont="1" applyBorder="1" applyAlignment="1">
      <alignment horizontal="center" vertical="center" shrinkToFit="1"/>
    </xf>
    <xf numFmtId="0" fontId="24" fillId="0" borderId="12" xfId="0" applyFont="1" applyBorder="1" applyAlignment="1">
      <alignment horizontal="left" vertical="center"/>
    </xf>
    <xf numFmtId="0" fontId="26" fillId="2" borderId="5" xfId="0" applyFont="1" applyFill="1" applyBorder="1" applyAlignment="1">
      <alignment horizontal="center" vertical="center"/>
    </xf>
    <xf numFmtId="0" fontId="26" fillId="2" borderId="6" xfId="0" applyFont="1" applyFill="1" applyBorder="1" applyAlignment="1">
      <alignment horizontal="center" vertical="center"/>
    </xf>
    <xf numFmtId="0" fontId="26" fillId="2" borderId="7" xfId="0" applyFont="1" applyFill="1" applyBorder="1" applyAlignment="1">
      <alignment horizontal="center" vertical="center"/>
    </xf>
    <xf numFmtId="0" fontId="26" fillId="0" borderId="5" xfId="0" applyFont="1" applyBorder="1" applyAlignment="1">
      <alignment horizontal="center"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176" fontId="3" fillId="0" borderId="5" xfId="0" applyNumberFormat="1" applyFont="1" applyBorder="1" applyAlignment="1">
      <alignment horizontal="right" vertical="center"/>
    </xf>
    <xf numFmtId="176" fontId="3" fillId="0" borderId="6" xfId="0" applyNumberFormat="1" applyFont="1" applyBorder="1" applyAlignment="1">
      <alignment horizontal="right" vertical="center"/>
    </xf>
    <xf numFmtId="176" fontId="3" fillId="0" borderId="7" xfId="0" applyNumberFormat="1"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176" fontId="3" fillId="11" borderId="5" xfId="0" applyNumberFormat="1" applyFont="1" applyFill="1" applyBorder="1" applyAlignment="1">
      <alignment horizontal="right" vertical="center"/>
    </xf>
    <xf numFmtId="176" fontId="3" fillId="11" borderId="6" xfId="0" applyNumberFormat="1" applyFont="1" applyFill="1" applyBorder="1" applyAlignment="1">
      <alignment horizontal="right" vertical="center"/>
    </xf>
    <xf numFmtId="176" fontId="3" fillId="11" borderId="7" xfId="0" applyNumberFormat="1" applyFont="1" applyFill="1" applyBorder="1" applyAlignment="1">
      <alignment horizontal="right" vertical="center"/>
    </xf>
    <xf numFmtId="0" fontId="25" fillId="0" borderId="6" xfId="0" applyFont="1" applyBorder="1" applyAlignment="1">
      <alignment horizontal="left" vertical="top"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2" borderId="0" xfId="0" applyFont="1" applyFill="1" applyBorder="1" applyAlignment="1">
      <alignment horizontal="center" vertical="center"/>
    </xf>
    <xf numFmtId="0" fontId="3" fillId="2" borderId="12" xfId="0" applyFont="1" applyFill="1" applyBorder="1" applyAlignment="1">
      <alignment horizontal="center" vertical="center" wrapText="1"/>
    </xf>
    <xf numFmtId="0" fontId="3" fillId="0" borderId="0" xfId="0" applyFont="1" applyBorder="1" applyAlignment="1">
      <alignment horizontal="center" vertical="center"/>
    </xf>
    <xf numFmtId="0" fontId="7" fillId="0" borderId="29" xfId="0" applyFont="1" applyBorder="1" applyAlignment="1">
      <alignment horizontal="center" vertical="center"/>
    </xf>
    <xf numFmtId="0" fontId="3" fillId="0" borderId="31" xfId="0" applyFont="1" applyBorder="1" applyAlignment="1">
      <alignment horizontal="center" vertical="center"/>
    </xf>
    <xf numFmtId="0" fontId="3" fillId="0" borderId="30" xfId="0" applyFont="1" applyBorder="1" applyAlignment="1">
      <alignment horizontal="center" vertical="center"/>
    </xf>
    <xf numFmtId="0" fontId="3" fillId="0" borderId="32" xfId="0" applyFont="1" applyBorder="1" applyAlignment="1">
      <alignment horizontal="center" vertical="center"/>
    </xf>
    <xf numFmtId="176" fontId="8" fillId="0" borderId="33" xfId="0" applyNumberFormat="1" applyFont="1" applyBorder="1">
      <alignment vertical="center"/>
    </xf>
    <xf numFmtId="0" fontId="3" fillId="0" borderId="12" xfId="0" applyFont="1" applyBorder="1" applyAlignment="1">
      <alignment horizontal="center" vertical="center" wrapText="1"/>
    </xf>
    <xf numFmtId="0" fontId="3" fillId="2" borderId="31"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32" xfId="0" applyFont="1" applyFill="1" applyBorder="1" applyAlignment="1">
      <alignment horizontal="center" vertical="center"/>
    </xf>
    <xf numFmtId="176" fontId="8" fillId="2" borderId="33" xfId="0" applyNumberFormat="1" applyFont="1" applyFill="1" applyBorder="1">
      <alignment vertical="center"/>
    </xf>
    <xf numFmtId="178" fontId="8" fillId="0" borderId="33" xfId="0" applyNumberFormat="1" applyFont="1" applyBorder="1">
      <alignment vertical="center"/>
    </xf>
    <xf numFmtId="0" fontId="7" fillId="0" borderId="28" xfId="0" applyFont="1" applyBorder="1" applyAlignment="1">
      <alignment horizontal="center" vertical="center"/>
    </xf>
    <xf numFmtId="0" fontId="7" fillId="0" borderId="34" xfId="0" applyFont="1" applyBorder="1" applyAlignment="1">
      <alignment horizontal="center" vertical="center"/>
    </xf>
    <xf numFmtId="0" fontId="7" fillId="0" borderId="26" xfId="0" applyFont="1" applyBorder="1">
      <alignment vertical="center"/>
    </xf>
    <xf numFmtId="176" fontId="8" fillId="10" borderId="33" xfId="0" applyNumberFormat="1" applyFont="1" applyFill="1" applyBorder="1">
      <alignment vertical="center"/>
    </xf>
    <xf numFmtId="0" fontId="8" fillId="0" borderId="0" xfId="0" applyFont="1" applyBorder="1" applyAlignment="1">
      <alignment horizontal="center" vertical="center"/>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3" fillId="0" borderId="3" xfId="0" applyFont="1" applyBorder="1">
      <alignment vertical="center"/>
    </xf>
    <xf numFmtId="0" fontId="3" fillId="0" borderId="4" xfId="0" applyFont="1" applyBorder="1">
      <alignment vertical="center"/>
    </xf>
    <xf numFmtId="0" fontId="3" fillId="0" borderId="11" xfId="0" applyFont="1" applyBorder="1">
      <alignment vertical="center"/>
    </xf>
    <xf numFmtId="176" fontId="2" fillId="0" borderId="12" xfId="0" applyNumberFormat="1" applyFont="1" applyBorder="1">
      <alignment vertical="center"/>
    </xf>
    <xf numFmtId="176" fontId="2" fillId="0" borderId="0" xfId="0" applyNumberFormat="1" applyFont="1" applyBorder="1">
      <alignment vertical="center"/>
    </xf>
    <xf numFmtId="176" fontId="2" fillId="0" borderId="13" xfId="0" applyNumberFormat="1" applyFont="1" applyBorder="1">
      <alignment vertical="center"/>
    </xf>
    <xf numFmtId="0" fontId="2" fillId="0" borderId="0" xfId="0" applyFont="1" applyBorder="1">
      <alignment vertical="center"/>
    </xf>
    <xf numFmtId="0" fontId="3" fillId="0" borderId="0" xfId="0" applyFont="1" applyBorder="1">
      <alignment vertical="center"/>
    </xf>
    <xf numFmtId="0" fontId="8" fillId="0" borderId="0" xfId="0" applyFont="1" applyBorder="1">
      <alignment vertical="center"/>
    </xf>
    <xf numFmtId="0" fontId="3" fillId="0" borderId="0" xfId="0" applyFont="1" applyBorder="1" applyAlignment="1">
      <alignment horizontal="center" vertical="center"/>
    </xf>
    <xf numFmtId="9" fontId="22" fillId="0" borderId="0" xfId="0" applyNumberFormat="1" applyFont="1" applyBorder="1" applyAlignment="1">
      <alignment horizontal="center" vertical="center"/>
    </xf>
    <xf numFmtId="0" fontId="2" fillId="0" borderId="15" xfId="0" applyFont="1" applyBorder="1">
      <alignment vertical="center"/>
    </xf>
    <xf numFmtId="0" fontId="7"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7" xfId="0" applyFont="1" applyBorder="1" applyAlignment="1">
      <alignment horizontal="center" vertical="center"/>
    </xf>
    <xf numFmtId="0" fontId="3" fillId="0" borderId="19" xfId="0" applyFont="1" applyBorder="1" applyAlignment="1">
      <alignment horizontal="center" vertical="center"/>
    </xf>
    <xf numFmtId="0" fontId="3" fillId="2" borderId="18"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18" xfId="0" applyFont="1" applyFill="1" applyBorder="1" applyAlignment="1">
      <alignment horizontal="center" vertical="center" wrapText="1"/>
    </xf>
    <xf numFmtId="0" fontId="3" fillId="0" borderId="18" xfId="0" applyFont="1" applyBorder="1" applyAlignment="1">
      <alignment horizontal="center" vertical="center" wrapText="1"/>
    </xf>
    <xf numFmtId="0" fontId="3" fillId="0" borderId="1" xfId="0" applyFont="1" applyBorder="1" applyAlignment="1">
      <alignment horizontal="right" vertical="center"/>
    </xf>
    <xf numFmtId="176" fontId="3" fillId="0" borderId="1" xfId="0" applyNumberFormat="1" applyFont="1" applyBorder="1" applyAlignment="1">
      <alignment horizontal="right" vertical="center"/>
    </xf>
    <xf numFmtId="179" fontId="3" fillId="0" borderId="1" xfId="0" applyNumberFormat="1" applyFont="1" applyBorder="1" applyAlignment="1">
      <alignment horizontal="right" vertical="center"/>
    </xf>
    <xf numFmtId="0" fontId="24" fillId="0" borderId="0" xfId="0" applyFont="1" applyBorder="1" applyAlignment="1">
      <alignment horizontal="left" vertical="center"/>
    </xf>
    <xf numFmtId="0" fontId="8" fillId="0" borderId="11" xfId="0" applyFont="1" applyBorder="1" applyAlignment="1">
      <alignment horizontal="center" vertical="center" shrinkToFit="1"/>
    </xf>
    <xf numFmtId="180" fontId="2" fillId="0" borderId="0" xfId="0" applyNumberFormat="1" applyFont="1" applyBorder="1">
      <alignment vertical="center"/>
    </xf>
    <xf numFmtId="0" fontId="8" fillId="0" borderId="18" xfId="0" applyFont="1" applyBorder="1" applyAlignment="1">
      <alignment horizontal="center" vertical="center"/>
    </xf>
    <xf numFmtId="0" fontId="8" fillId="0" borderId="17" xfId="0" applyFont="1" applyBorder="1" applyAlignment="1">
      <alignment horizontal="center" vertical="center"/>
    </xf>
    <xf numFmtId="0" fontId="8" fillId="0" borderId="19" xfId="0" applyFont="1" applyBorder="1" applyAlignment="1">
      <alignment horizontal="center" vertical="center"/>
    </xf>
    <xf numFmtId="0" fontId="3" fillId="0" borderId="30" xfId="0" applyFont="1" applyBorder="1">
      <alignment vertical="center"/>
    </xf>
    <xf numFmtId="0" fontId="3" fillId="0" borderId="24" xfId="0" applyFont="1" applyBorder="1">
      <alignment vertical="center"/>
    </xf>
    <xf numFmtId="0" fontId="3" fillId="0" borderId="32" xfId="0" applyFont="1" applyBorder="1">
      <alignment vertical="center"/>
    </xf>
    <xf numFmtId="0" fontId="3" fillId="0" borderId="25" xfId="0" applyFont="1" applyBorder="1">
      <alignment vertical="center"/>
    </xf>
    <xf numFmtId="0" fontId="3" fillId="0" borderId="26" xfId="0" applyFont="1" applyBorder="1">
      <alignment vertical="center"/>
    </xf>
    <xf numFmtId="0" fontId="27" fillId="0" borderId="12" xfId="0" applyFont="1" applyBorder="1" applyAlignment="1">
      <alignment horizontal="center"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2" xfId="0" applyFont="1" applyBorder="1" applyAlignment="1">
      <alignment horizontal="center"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3" fillId="0" borderId="1" xfId="0" applyFont="1" applyBorder="1" applyAlignment="1">
      <alignment horizontal="left" vertical="center"/>
    </xf>
    <xf numFmtId="176" fontId="3" fillId="2" borderId="1" xfId="0" applyNumberFormat="1" applyFont="1" applyFill="1" applyBorder="1" applyAlignment="1">
      <alignment horizontal="right" vertical="center"/>
    </xf>
    <xf numFmtId="181" fontId="3" fillId="0" borderId="1" xfId="0" applyNumberFormat="1" applyFont="1" applyBorder="1" applyAlignment="1">
      <alignment horizontal="right" vertical="center"/>
    </xf>
    <xf numFmtId="181" fontId="3" fillId="2" borderId="1" xfId="0" applyNumberFormat="1" applyFont="1" applyFill="1" applyBorder="1" applyAlignment="1">
      <alignment horizontal="right" vertical="center"/>
    </xf>
    <xf numFmtId="0" fontId="3" fillId="0" borderId="1" xfId="0" applyFont="1" applyBorder="1" applyAlignment="1">
      <alignment horizontal="left" vertical="center" wrapText="1"/>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75" defaultRowHeight="17.5" x14ac:dyDescent="0.55000000000000004"/>
  <cols>
    <col min="1" max="1" width="2.75" style="1" customWidth="1"/>
    <col min="2" max="2" width="1.83203125" style="1" customWidth="1"/>
    <col min="3" max="13" width="8.75" style="1"/>
    <col min="14" max="14" width="1.83203125" style="1" customWidth="1"/>
    <col min="15" max="16384" width="8.75" style="1"/>
  </cols>
  <sheetData>
    <row r="1" spans="2:16" ht="43.9" customHeight="1" x14ac:dyDescent="1.1499999999999999">
      <c r="B1" s="13"/>
      <c r="C1" s="72" t="s">
        <v>31</v>
      </c>
      <c r="D1" s="72"/>
      <c r="E1" s="72"/>
      <c r="F1" s="72"/>
      <c r="G1" s="72"/>
      <c r="H1" s="72"/>
      <c r="I1" s="72"/>
      <c r="J1" s="72"/>
      <c r="K1" s="72"/>
      <c r="L1" s="72"/>
      <c r="M1" s="72"/>
      <c r="N1" s="13"/>
    </row>
    <row r="2" spans="2:16" ht="31.5" x14ac:dyDescent="0.55000000000000004">
      <c r="B2" s="13"/>
      <c r="C2" s="71" t="s">
        <v>29</v>
      </c>
      <c r="D2" s="71"/>
      <c r="E2" s="71"/>
      <c r="F2" s="71"/>
      <c r="G2" s="71"/>
      <c r="H2" s="71"/>
      <c r="I2" s="71"/>
      <c r="J2" s="71"/>
      <c r="K2" s="71"/>
      <c r="L2" s="71"/>
      <c r="M2" s="71"/>
      <c r="N2" s="13"/>
    </row>
    <row r="3" spans="2:16" x14ac:dyDescent="0.55000000000000004">
      <c r="B3" s="22"/>
      <c r="C3" s="23"/>
      <c r="D3" s="23"/>
      <c r="E3" s="23"/>
      <c r="F3" s="23"/>
      <c r="G3" s="23"/>
      <c r="H3" s="23"/>
      <c r="I3" s="23"/>
      <c r="J3" s="23"/>
      <c r="K3" s="23"/>
      <c r="L3" s="23"/>
      <c r="M3" s="23"/>
      <c r="N3" s="24"/>
    </row>
    <row r="4" spans="2:16" ht="80.650000000000006" customHeight="1" x14ac:dyDescent="0.6">
      <c r="B4" s="25"/>
      <c r="C4" s="73" t="s">
        <v>32</v>
      </c>
      <c r="D4" s="74"/>
      <c r="E4" s="74"/>
      <c r="F4" s="74"/>
      <c r="G4" s="74"/>
      <c r="H4" s="74"/>
      <c r="I4" s="74"/>
      <c r="J4" s="74"/>
      <c r="K4" s="74"/>
      <c r="L4" s="74"/>
      <c r="M4" s="74"/>
      <c r="N4" s="26"/>
      <c r="P4" s="28"/>
    </row>
    <row r="5" spans="2:16" x14ac:dyDescent="0.55000000000000004">
      <c r="B5" s="25"/>
      <c r="C5" s="27"/>
      <c r="D5" s="27"/>
      <c r="E5" s="27"/>
      <c r="F5" s="27"/>
      <c r="G5" s="27"/>
      <c r="H5" s="27"/>
      <c r="I5" s="27"/>
      <c r="J5" s="27"/>
      <c r="K5" s="27"/>
      <c r="L5" s="27"/>
      <c r="M5" s="27"/>
      <c r="N5" s="26"/>
    </row>
    <row r="6" spans="2:16" ht="22.5" x14ac:dyDescent="0.55000000000000004">
      <c r="B6" s="18"/>
      <c r="C6" s="19" t="s">
        <v>33</v>
      </c>
      <c r="D6" s="20"/>
      <c r="E6" s="20"/>
      <c r="F6" s="20"/>
      <c r="G6" s="20"/>
      <c r="H6" s="20"/>
      <c r="I6" s="20"/>
      <c r="J6" s="20"/>
      <c r="K6" s="20"/>
      <c r="L6" s="20"/>
      <c r="M6" s="20"/>
      <c r="N6" s="21"/>
    </row>
    <row r="7" spans="2:16" ht="250.9" customHeight="1" x14ac:dyDescent="0.55000000000000004">
      <c r="B7" s="14"/>
      <c r="C7" s="75" t="s">
        <v>36</v>
      </c>
      <c r="D7" s="76"/>
      <c r="E7" s="76"/>
      <c r="F7" s="76"/>
      <c r="G7" s="76"/>
      <c r="H7" s="76"/>
      <c r="I7" s="76"/>
      <c r="J7" s="76"/>
      <c r="K7" s="76"/>
      <c r="L7" s="76"/>
      <c r="M7" s="76"/>
      <c r="N7" s="15"/>
    </row>
    <row r="8" spans="2:16" ht="331.15" customHeight="1" x14ac:dyDescent="0.55000000000000004">
      <c r="B8" s="14"/>
      <c r="C8" s="75" t="s">
        <v>37</v>
      </c>
      <c r="D8" s="75"/>
      <c r="E8" s="75"/>
      <c r="F8" s="75"/>
      <c r="G8" s="75"/>
      <c r="H8" s="75"/>
      <c r="I8" s="75"/>
      <c r="J8" s="75"/>
      <c r="K8" s="75"/>
      <c r="L8" s="75"/>
      <c r="M8" s="75"/>
      <c r="N8" s="15"/>
    </row>
    <row r="9" spans="2:16" ht="22.5" x14ac:dyDescent="0.55000000000000004">
      <c r="B9" s="18"/>
      <c r="C9" s="19" t="s">
        <v>30</v>
      </c>
      <c r="D9" s="20"/>
      <c r="E9" s="20"/>
      <c r="F9" s="20"/>
      <c r="G9" s="20"/>
      <c r="H9" s="20"/>
      <c r="I9" s="20"/>
      <c r="J9" s="20"/>
      <c r="K9" s="20"/>
      <c r="L9" s="20"/>
      <c r="M9" s="20"/>
      <c r="N9" s="21"/>
    </row>
    <row r="10" spans="2:16" ht="409.6" customHeight="1" x14ac:dyDescent="0.55000000000000004">
      <c r="B10" s="14"/>
      <c r="C10" s="75" t="s">
        <v>38</v>
      </c>
      <c r="D10" s="76"/>
      <c r="E10" s="76"/>
      <c r="F10" s="76"/>
      <c r="G10" s="76"/>
      <c r="H10" s="76"/>
      <c r="I10" s="76"/>
      <c r="J10" s="76"/>
      <c r="K10" s="76"/>
      <c r="L10" s="76"/>
      <c r="M10" s="76"/>
      <c r="N10" s="15"/>
    </row>
    <row r="11" spans="2:16" ht="139.9" customHeight="1" x14ac:dyDescent="0.55000000000000004">
      <c r="B11" s="16"/>
      <c r="C11" s="69" t="s">
        <v>39</v>
      </c>
      <c r="D11" s="70"/>
      <c r="E11" s="70"/>
      <c r="F11" s="70"/>
      <c r="G11" s="70"/>
      <c r="H11" s="70"/>
      <c r="I11" s="70"/>
      <c r="J11" s="70"/>
      <c r="K11" s="70"/>
      <c r="L11" s="70"/>
      <c r="M11" s="70"/>
      <c r="N11" s="17"/>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X401"/>
  <sheetViews>
    <sheetView showGridLines="0" zoomScale="60" zoomScaleNormal="60" workbookViewId="0"/>
  </sheetViews>
  <sheetFormatPr defaultColWidth="8.75" defaultRowHeight="17.5" x14ac:dyDescent="0.55000000000000004"/>
  <cols>
    <col min="1" max="1" width="3.08203125" style="1" customWidth="1"/>
    <col min="2" max="2" width="5.83203125" style="1" customWidth="1"/>
    <col min="3" max="3" width="23.75" style="1" customWidth="1"/>
    <col min="4" max="6" width="3.83203125" style="1" customWidth="1"/>
    <col min="7" max="7" width="7.5" style="1" customWidth="1"/>
    <col min="8" max="8" width="10.75" style="1" customWidth="1"/>
    <col min="9" max="9" width="10.33203125" style="1" customWidth="1"/>
    <col min="10" max="10" width="10" style="1" customWidth="1"/>
    <col min="11" max="11" width="17.33203125" style="1" customWidth="1"/>
    <col min="12" max="12" width="8.58203125" style="1" customWidth="1"/>
    <col min="13" max="13" width="4.25" style="1" customWidth="1"/>
    <col min="14" max="14" width="3" style="1" customWidth="1"/>
    <col min="15" max="15" width="2.25" style="1" customWidth="1"/>
    <col min="16" max="17" width="8.25" style="1" customWidth="1"/>
    <col min="18" max="20" width="5.08203125" style="1" customWidth="1"/>
    <col min="21" max="21" width="13.75" style="1" customWidth="1"/>
    <col min="22" max="23" width="13.5" style="1" customWidth="1"/>
    <col min="24" max="24" width="14.08203125" style="1" customWidth="1"/>
    <col min="25" max="25" width="11.25" style="1" customWidth="1"/>
    <col min="26" max="16384" width="8.75" style="1"/>
  </cols>
  <sheetData>
    <row r="1" spans="2:24" ht="25.5" x14ac:dyDescent="0.85">
      <c r="B1" s="5" t="s">
        <v>27</v>
      </c>
      <c r="C1" s="5"/>
      <c r="D1" s="5"/>
      <c r="E1" s="5"/>
      <c r="F1" s="5"/>
      <c r="G1" s="5"/>
      <c r="H1" s="5"/>
      <c r="I1" s="5"/>
      <c r="J1" s="5"/>
      <c r="K1" s="5"/>
      <c r="L1" s="5"/>
      <c r="M1" s="5"/>
      <c r="N1" s="6"/>
      <c r="O1" s="6"/>
      <c r="P1" s="6"/>
      <c r="Q1" s="6"/>
      <c r="R1" s="6"/>
      <c r="S1" s="6"/>
      <c r="T1" s="6"/>
      <c r="U1" s="6"/>
      <c r="V1" s="6"/>
      <c r="W1" s="33"/>
      <c r="X1" s="33"/>
    </row>
    <row r="2" spans="2:24" ht="38" x14ac:dyDescent="1.25">
      <c r="B2" s="124" t="s">
        <v>28</v>
      </c>
      <c r="C2" s="124"/>
      <c r="D2" s="124"/>
      <c r="E2" s="124"/>
      <c r="F2" s="124"/>
      <c r="G2" s="124"/>
      <c r="H2" s="124"/>
      <c r="I2" s="124"/>
      <c r="J2" s="124"/>
      <c r="K2" s="124"/>
      <c r="L2" s="124"/>
      <c r="M2" s="5"/>
      <c r="N2" s="6"/>
      <c r="O2" s="6"/>
      <c r="P2" s="6"/>
      <c r="Q2" s="39"/>
      <c r="R2" s="39"/>
      <c r="S2" s="39"/>
      <c r="T2" s="39"/>
      <c r="U2" s="39"/>
      <c r="V2" s="39"/>
      <c r="W2" s="39"/>
      <c r="X2" s="7"/>
    </row>
    <row r="3" spans="2:24" ht="38" x14ac:dyDescent="1.25">
      <c r="B3" s="63"/>
      <c r="C3" s="125" t="s">
        <v>324</v>
      </c>
      <c r="D3" s="125"/>
      <c r="E3" s="125"/>
      <c r="F3" s="39" t="s">
        <v>272</v>
      </c>
      <c r="G3" s="63"/>
      <c r="H3" s="63"/>
      <c r="I3" s="63"/>
      <c r="J3" s="63"/>
      <c r="K3" s="63"/>
      <c r="L3" s="63"/>
      <c r="M3" s="64"/>
      <c r="N3" s="64"/>
      <c r="O3" s="64"/>
      <c r="P3" s="39"/>
      <c r="Q3" s="39"/>
      <c r="R3" s="39"/>
      <c r="S3" s="39"/>
      <c r="T3" s="39"/>
      <c r="U3" s="39"/>
      <c r="V3" s="39"/>
      <c r="W3" s="39"/>
      <c r="X3" s="7"/>
    </row>
    <row r="4" spans="2:24" ht="31.5" x14ac:dyDescent="1.05">
      <c r="B4" s="8"/>
      <c r="C4" s="29" t="s">
        <v>154</v>
      </c>
      <c r="D4" s="8"/>
      <c r="E4" s="8"/>
      <c r="F4" s="8"/>
      <c r="G4" s="8"/>
      <c r="H4" s="8"/>
      <c r="I4" s="29" t="s">
        <v>325</v>
      </c>
      <c r="J4" s="8"/>
      <c r="K4" s="8"/>
      <c r="L4" s="8"/>
      <c r="M4" s="40"/>
      <c r="N4" s="9"/>
      <c r="O4" s="9"/>
      <c r="P4" s="9"/>
      <c r="Q4" s="9"/>
      <c r="R4" s="9"/>
      <c r="S4" s="9"/>
      <c r="T4" s="9"/>
      <c r="U4" s="9"/>
      <c r="V4" s="9"/>
      <c r="W4" s="9"/>
      <c r="X4" s="10"/>
    </row>
    <row r="5" spans="2:24" ht="22.5" x14ac:dyDescent="0.55000000000000004">
      <c r="B5" s="126" t="s">
        <v>0</v>
      </c>
      <c r="C5" s="127"/>
      <c r="D5" s="127"/>
      <c r="E5" s="127"/>
      <c r="F5" s="127"/>
      <c r="G5" s="127"/>
      <c r="H5" s="127"/>
      <c r="I5" s="127"/>
      <c r="J5" s="127"/>
      <c r="K5" s="127"/>
      <c r="L5" s="127"/>
      <c r="M5" s="127"/>
      <c r="N5" s="127"/>
      <c r="O5" s="127"/>
      <c r="P5" s="127"/>
      <c r="Q5" s="127"/>
      <c r="R5" s="127"/>
      <c r="S5" s="127"/>
      <c r="T5" s="127"/>
      <c r="U5" s="127"/>
      <c r="V5" s="127"/>
      <c r="W5" s="127"/>
      <c r="X5" s="128"/>
    </row>
    <row r="6" spans="2:24" ht="67.900000000000006" customHeight="1" x14ac:dyDescent="0.55000000000000004">
      <c r="B6" s="80" t="s">
        <v>118</v>
      </c>
      <c r="C6" s="81"/>
      <c r="D6" s="81"/>
      <c r="E6" s="81"/>
      <c r="F6" s="81"/>
      <c r="G6" s="81"/>
      <c r="H6" s="81"/>
      <c r="I6" s="81"/>
      <c r="J6" s="81"/>
      <c r="K6" s="81"/>
      <c r="L6" s="81"/>
      <c r="M6" s="81"/>
      <c r="N6" s="81"/>
      <c r="O6" s="81"/>
      <c r="P6" s="81"/>
      <c r="Q6" s="81"/>
      <c r="R6" s="81"/>
      <c r="S6" s="81"/>
      <c r="T6" s="81"/>
      <c r="U6" s="81"/>
      <c r="V6" s="81"/>
      <c r="W6" s="81"/>
      <c r="X6" s="82"/>
    </row>
    <row r="7" spans="2:24" ht="6" customHeight="1" x14ac:dyDescent="0.55000000000000004"/>
    <row r="8" spans="2:24" ht="28.5" x14ac:dyDescent="0.95">
      <c r="B8" s="12">
        <v>2</v>
      </c>
      <c r="C8" s="120" t="s">
        <v>157</v>
      </c>
      <c r="D8" s="121"/>
      <c r="E8" s="121"/>
      <c r="F8" s="121"/>
      <c r="G8" s="122"/>
      <c r="H8" s="11">
        <v>1</v>
      </c>
      <c r="I8" s="123" t="s">
        <v>24</v>
      </c>
      <c r="J8" s="123"/>
      <c r="K8" s="123"/>
      <c r="L8" s="123"/>
      <c r="M8" s="30"/>
      <c r="N8" s="30"/>
      <c r="O8" s="30"/>
      <c r="P8" s="30"/>
      <c r="Q8" s="30"/>
      <c r="R8" s="30"/>
      <c r="S8" s="30"/>
      <c r="T8" s="30"/>
      <c r="U8" s="30"/>
      <c r="V8" s="30"/>
      <c r="W8" s="30"/>
      <c r="X8" s="31"/>
    </row>
    <row r="9" spans="2:24" ht="7.15" customHeight="1" x14ac:dyDescent="0.55000000000000004">
      <c r="B9" s="14"/>
      <c r="X9" s="15"/>
    </row>
    <row r="10" spans="2:24" ht="81.400000000000006" customHeight="1" x14ac:dyDescent="0.55000000000000004">
      <c r="B10" s="77" t="s">
        <v>112</v>
      </c>
      <c r="C10" s="78"/>
      <c r="D10" s="78"/>
      <c r="E10" s="78"/>
      <c r="F10" s="78"/>
      <c r="G10" s="78"/>
      <c r="H10" s="78"/>
      <c r="I10" s="78"/>
      <c r="J10" s="78"/>
      <c r="K10" s="78"/>
      <c r="L10" s="78"/>
      <c r="M10" s="78"/>
      <c r="N10" s="78"/>
      <c r="O10" s="78"/>
      <c r="P10" s="78"/>
      <c r="Q10" s="78"/>
      <c r="R10" s="78"/>
      <c r="S10" s="78"/>
      <c r="T10" s="78"/>
      <c r="U10" s="78"/>
      <c r="V10" s="78"/>
      <c r="W10" s="78"/>
      <c r="X10" s="79"/>
    </row>
    <row r="11" spans="2:24" x14ac:dyDescent="0.55000000000000004">
      <c r="B11" s="14"/>
      <c r="X11" s="15"/>
    </row>
    <row r="12" spans="2:24" ht="102" customHeight="1" x14ac:dyDescent="0.55000000000000004">
      <c r="B12" s="80" t="s">
        <v>425</v>
      </c>
      <c r="C12" s="81"/>
      <c r="D12" s="81"/>
      <c r="E12" s="81"/>
      <c r="F12" s="81"/>
      <c r="G12" s="81"/>
      <c r="H12" s="81"/>
      <c r="I12" s="81"/>
      <c r="J12" s="81"/>
      <c r="K12" s="81"/>
      <c r="L12" s="81"/>
      <c r="M12" s="81"/>
      <c r="N12" s="81"/>
      <c r="O12" s="81"/>
      <c r="P12" s="81"/>
      <c r="Q12" s="81"/>
      <c r="R12" s="81"/>
      <c r="S12" s="81"/>
      <c r="T12" s="81"/>
      <c r="U12" s="81"/>
      <c r="V12" s="81"/>
      <c r="W12" s="81"/>
      <c r="X12" s="82"/>
    </row>
    <row r="13" spans="2:24" ht="19.899999999999999" customHeight="1" x14ac:dyDescent="0.55000000000000004">
      <c r="B13" s="205"/>
      <c r="C13" s="44"/>
      <c r="D13" s="44"/>
      <c r="E13" s="44"/>
      <c r="F13" s="44"/>
      <c r="G13" s="44"/>
      <c r="H13" s="44"/>
      <c r="I13" s="44"/>
      <c r="J13" s="44"/>
      <c r="K13" s="44"/>
      <c r="L13" s="44"/>
      <c r="M13" s="44"/>
      <c r="N13" s="44"/>
      <c r="O13" s="44"/>
      <c r="P13" s="44"/>
      <c r="Q13" s="44"/>
      <c r="R13" s="44"/>
      <c r="S13" s="44"/>
      <c r="T13" s="44"/>
      <c r="U13" s="44"/>
      <c r="V13" s="44"/>
      <c r="W13" s="44"/>
      <c r="X13" s="205"/>
    </row>
    <row r="14" spans="2:24" ht="19.899999999999999" customHeight="1" thickBot="1" x14ac:dyDescent="0.6">
      <c r="B14" s="234"/>
      <c r="C14" s="44"/>
      <c r="D14" s="44"/>
      <c r="E14" s="44"/>
      <c r="F14" s="44"/>
      <c r="G14" s="44"/>
      <c r="H14" s="44"/>
      <c r="I14" s="44"/>
      <c r="J14" s="44"/>
      <c r="K14" s="44"/>
      <c r="L14" s="44"/>
      <c r="M14" s="44"/>
      <c r="N14" s="44"/>
      <c r="O14" s="44"/>
      <c r="P14" s="44"/>
      <c r="Q14" s="44"/>
      <c r="R14" s="44"/>
      <c r="S14" s="44"/>
      <c r="T14" s="44"/>
      <c r="U14" s="44"/>
      <c r="V14" s="44"/>
      <c r="W14" s="44"/>
      <c r="X14" s="44"/>
    </row>
    <row r="15" spans="2:24" ht="25.5" customHeight="1" thickBot="1" x14ac:dyDescent="0.6">
      <c r="B15" s="158" t="s">
        <v>326</v>
      </c>
      <c r="C15" s="84"/>
      <c r="D15" s="84"/>
      <c r="E15" s="84"/>
      <c r="F15" s="84"/>
      <c r="G15" s="84"/>
      <c r="H15" s="84"/>
      <c r="I15" s="84"/>
      <c r="J15" s="84"/>
      <c r="K15" s="84"/>
      <c r="L15" s="84"/>
      <c r="M15" s="84"/>
      <c r="N15" s="84"/>
      <c r="O15" s="84"/>
      <c r="P15" s="84"/>
      <c r="Q15" s="84"/>
      <c r="R15" s="84"/>
      <c r="S15" s="84"/>
      <c r="T15" s="84"/>
      <c r="U15" s="84"/>
      <c r="V15" s="84"/>
      <c r="W15" s="84"/>
      <c r="X15" s="159"/>
    </row>
    <row r="16" spans="2:24" ht="19.899999999999999" customHeight="1" x14ac:dyDescent="0.55000000000000004">
      <c r="B16" s="235"/>
      <c r="C16" s="44"/>
      <c r="D16" s="44"/>
      <c r="E16" s="44"/>
      <c r="F16" s="44"/>
      <c r="G16" s="44"/>
      <c r="H16" s="44"/>
      <c r="I16" s="44"/>
      <c r="J16" s="44"/>
      <c r="K16" s="44"/>
      <c r="L16" s="44"/>
      <c r="M16" s="44"/>
      <c r="N16" s="44"/>
      <c r="O16" s="44"/>
      <c r="P16" s="44"/>
      <c r="Q16" s="44"/>
      <c r="R16" s="44"/>
      <c r="S16" s="44"/>
      <c r="T16" s="44"/>
      <c r="U16" s="44"/>
      <c r="V16" s="44"/>
      <c r="W16" s="44"/>
      <c r="X16" s="44"/>
    </row>
    <row r="17" spans="2:24" ht="19.899999999999999" customHeight="1" thickBot="1" x14ac:dyDescent="0.6">
      <c r="B17" s="44"/>
      <c r="C17" s="44"/>
      <c r="D17" s="44"/>
      <c r="E17" s="44"/>
      <c r="F17" s="44"/>
      <c r="G17" s="44"/>
      <c r="H17" s="44"/>
      <c r="I17" s="44"/>
      <c r="J17" s="44"/>
      <c r="K17" s="44"/>
      <c r="L17" s="44"/>
      <c r="M17" s="44"/>
      <c r="N17" s="44"/>
      <c r="O17" s="44"/>
      <c r="P17" s="44"/>
      <c r="Q17" s="44"/>
      <c r="R17" s="44"/>
      <c r="S17" s="44"/>
      <c r="T17" s="44"/>
      <c r="U17" s="44"/>
      <c r="V17" s="44"/>
      <c r="W17" s="44"/>
      <c r="X17" s="44"/>
    </row>
    <row r="18" spans="2:24" ht="27.75" customHeight="1" thickBot="1" x14ac:dyDescent="0.6">
      <c r="B18" s="44"/>
      <c r="C18" s="166" t="s">
        <v>334</v>
      </c>
      <c r="D18" s="167"/>
      <c r="E18" s="167"/>
      <c r="F18" s="167"/>
      <c r="G18" s="167"/>
      <c r="H18" s="167"/>
      <c r="I18" s="167"/>
      <c r="J18" s="167"/>
      <c r="K18" s="167"/>
      <c r="L18" s="167"/>
      <c r="M18" s="167"/>
      <c r="N18" s="167"/>
      <c r="O18" s="167"/>
      <c r="P18" s="167"/>
      <c r="Q18" s="167"/>
      <c r="R18" s="167"/>
      <c r="S18" s="167"/>
      <c r="T18" s="167"/>
      <c r="U18" s="167"/>
      <c r="V18" s="167"/>
      <c r="W18" s="167"/>
      <c r="X18" s="168"/>
    </row>
    <row r="19" spans="2:24" ht="19.899999999999999" customHeight="1" thickBot="1" x14ac:dyDescent="0.6">
      <c r="B19" s="44"/>
      <c r="C19" s="44"/>
      <c r="D19" s="44"/>
      <c r="E19" s="44"/>
      <c r="F19" s="44"/>
      <c r="G19" s="44"/>
      <c r="H19" s="44"/>
      <c r="I19" s="44"/>
      <c r="J19" s="44"/>
      <c r="K19" s="44"/>
      <c r="L19" s="44"/>
      <c r="M19" s="44"/>
      <c r="N19" s="44"/>
      <c r="O19" s="44"/>
      <c r="P19" s="44"/>
      <c r="Q19" s="44"/>
      <c r="R19" s="44"/>
      <c r="S19" s="44"/>
      <c r="T19" s="44"/>
      <c r="U19" s="44"/>
      <c r="V19" s="44"/>
      <c r="W19" s="44"/>
      <c r="X19" s="44"/>
    </row>
    <row r="20" spans="2:24" ht="19.899999999999999" customHeight="1" thickBot="1" x14ac:dyDescent="0.6">
      <c r="B20" s="44"/>
      <c r="C20" s="66" t="s">
        <v>335</v>
      </c>
      <c r="D20" s="166" t="s">
        <v>339</v>
      </c>
      <c r="E20" s="167"/>
      <c r="F20" s="167"/>
      <c r="G20" s="167"/>
      <c r="H20" s="168"/>
      <c r="I20" s="166" t="s">
        <v>340</v>
      </c>
      <c r="J20" s="167"/>
      <c r="K20" s="168"/>
      <c r="L20" s="67"/>
      <c r="M20" s="67"/>
      <c r="N20" s="67"/>
      <c r="O20" s="67"/>
      <c r="P20" s="44"/>
      <c r="Q20" s="44"/>
      <c r="R20" s="44"/>
      <c r="S20" s="44"/>
      <c r="T20" s="44"/>
      <c r="U20" s="44"/>
      <c r="V20" s="44"/>
      <c r="W20" s="44"/>
      <c r="X20" s="44"/>
    </row>
    <row r="21" spans="2:24" ht="19.899999999999999" customHeight="1" thickBot="1" x14ac:dyDescent="0.6">
      <c r="B21" s="44"/>
      <c r="C21" s="67"/>
      <c r="D21" s="67"/>
      <c r="E21" s="67"/>
      <c r="F21" s="67"/>
      <c r="G21" s="67"/>
      <c r="H21" s="67"/>
      <c r="I21" s="67"/>
      <c r="J21" s="67"/>
      <c r="K21" s="67"/>
      <c r="L21" s="67"/>
      <c r="M21" s="67"/>
      <c r="N21" s="67"/>
      <c r="O21" s="67"/>
      <c r="P21" s="44"/>
      <c r="Q21" s="44"/>
      <c r="R21" s="44"/>
      <c r="S21" s="44"/>
      <c r="T21" s="44"/>
      <c r="U21" s="44"/>
      <c r="V21" s="44"/>
      <c r="W21" s="44"/>
      <c r="X21" s="44"/>
    </row>
    <row r="22" spans="2:24" ht="26" thickBot="1" x14ac:dyDescent="0.6">
      <c r="C22" s="66" t="s">
        <v>337</v>
      </c>
      <c r="D22" s="163" t="s">
        <v>224</v>
      </c>
      <c r="E22" s="164"/>
      <c r="F22" s="164"/>
      <c r="G22" s="164"/>
      <c r="H22" s="164"/>
      <c r="I22" s="164"/>
      <c r="J22" s="164"/>
      <c r="K22" s="165"/>
      <c r="L22" s="66" t="s">
        <v>338</v>
      </c>
      <c r="M22" s="166" t="s">
        <v>168</v>
      </c>
      <c r="N22" s="167"/>
      <c r="O22" s="168"/>
      <c r="U22" s="166" t="s">
        <v>3</v>
      </c>
      <c r="V22" s="168"/>
      <c r="W22" s="163" t="s">
        <v>44</v>
      </c>
      <c r="X22" s="165"/>
    </row>
    <row r="23" spans="2:24" ht="18" thickBot="1" x14ac:dyDescent="0.6"/>
    <row r="24" spans="2:24" ht="23" thickBot="1" x14ac:dyDescent="0.6">
      <c r="C24" s="41" t="s">
        <v>260</v>
      </c>
      <c r="D24" s="94" t="s">
        <v>243</v>
      </c>
      <c r="E24" s="95"/>
      <c r="F24" s="95"/>
      <c r="G24" s="95"/>
      <c r="H24" s="96"/>
      <c r="I24" s="94" t="s">
        <v>327</v>
      </c>
      <c r="J24" s="95"/>
      <c r="K24" s="96"/>
      <c r="L24" s="94" t="s">
        <v>328</v>
      </c>
      <c r="M24" s="95"/>
      <c r="N24" s="95"/>
      <c r="O24" s="96"/>
      <c r="P24" s="94" t="s">
        <v>329</v>
      </c>
      <c r="Q24" s="96"/>
      <c r="R24" s="94" t="s">
        <v>330</v>
      </c>
      <c r="S24" s="95"/>
      <c r="T24" s="96"/>
      <c r="U24" s="94" t="s">
        <v>331</v>
      </c>
      <c r="V24" s="95"/>
      <c r="W24" s="95"/>
      <c r="X24" s="96"/>
    </row>
    <row r="25" spans="2:24" ht="18" thickBot="1" x14ac:dyDescent="0.6"/>
    <row r="26" spans="2:24" ht="23" thickBot="1" x14ac:dyDescent="0.6">
      <c r="C26" s="41" t="s">
        <v>332</v>
      </c>
      <c r="D26" s="94"/>
      <c r="E26" s="95"/>
      <c r="F26" s="95"/>
      <c r="G26" s="95"/>
      <c r="H26" s="96"/>
      <c r="I26" s="94" t="s">
        <v>333</v>
      </c>
      <c r="J26" s="95"/>
      <c r="K26" s="96"/>
      <c r="L26" s="169"/>
      <c r="M26" s="170"/>
      <c r="N26" s="170"/>
      <c r="O26" s="171"/>
      <c r="P26" s="169"/>
      <c r="Q26" s="171"/>
      <c r="R26" s="169"/>
      <c r="S26" s="170"/>
      <c r="T26" s="171"/>
      <c r="U26" s="172"/>
      <c r="V26" s="173"/>
      <c r="W26" s="173"/>
      <c r="X26" s="174"/>
    </row>
    <row r="27" spans="2:24" ht="18" thickBot="1" x14ac:dyDescent="0.6"/>
    <row r="28" spans="2:24" ht="23" thickBot="1" x14ac:dyDescent="0.6">
      <c r="C28" s="41" t="s">
        <v>343</v>
      </c>
      <c r="D28" s="94" t="s">
        <v>56</v>
      </c>
      <c r="E28" s="95"/>
      <c r="F28" s="95"/>
      <c r="G28" s="95"/>
      <c r="H28" s="96"/>
      <c r="I28" s="94" t="s">
        <v>225</v>
      </c>
      <c r="J28" s="95"/>
      <c r="K28" s="96"/>
      <c r="L28" s="169">
        <v>100</v>
      </c>
      <c r="M28" s="170"/>
      <c r="N28" s="170"/>
      <c r="O28" s="171"/>
      <c r="P28" s="169"/>
      <c r="Q28" s="171"/>
      <c r="R28" s="175">
        <f>IF(M$22="借方",R26+L28-P28,IF(M$22="貸方",R26-L28+P28,""))</f>
        <v>100</v>
      </c>
      <c r="S28" s="176"/>
      <c r="T28" s="177"/>
      <c r="U28" s="172" t="s">
        <v>344</v>
      </c>
      <c r="V28" s="173"/>
      <c r="W28" s="173"/>
      <c r="X28" s="174"/>
    </row>
    <row r="32" spans="2:24" ht="18" thickBot="1" x14ac:dyDescent="0.6"/>
    <row r="33" spans="3:24" ht="26" thickBot="1" x14ac:dyDescent="0.6">
      <c r="C33" s="166" t="s">
        <v>334</v>
      </c>
      <c r="D33" s="167"/>
      <c r="E33" s="167"/>
      <c r="F33" s="167"/>
      <c r="G33" s="167"/>
      <c r="H33" s="167"/>
      <c r="I33" s="167"/>
      <c r="J33" s="167"/>
      <c r="K33" s="167"/>
      <c r="L33" s="167"/>
      <c r="M33" s="167"/>
      <c r="N33" s="167"/>
      <c r="O33" s="167"/>
      <c r="P33" s="167"/>
      <c r="Q33" s="167"/>
      <c r="R33" s="167"/>
      <c r="S33" s="167"/>
      <c r="T33" s="167"/>
      <c r="U33" s="167"/>
      <c r="V33" s="167"/>
      <c r="W33" s="167"/>
      <c r="X33" s="168"/>
    </row>
    <row r="34" spans="3:24" ht="23" thickBot="1" x14ac:dyDescent="0.6">
      <c r="C34" s="44"/>
      <c r="D34" s="44"/>
      <c r="E34" s="44"/>
      <c r="F34" s="44"/>
      <c r="G34" s="44"/>
      <c r="H34" s="44"/>
      <c r="I34" s="44"/>
      <c r="J34" s="44"/>
      <c r="K34" s="44"/>
      <c r="L34" s="44"/>
      <c r="M34" s="44"/>
      <c r="N34" s="44"/>
      <c r="O34" s="44"/>
      <c r="P34" s="44"/>
      <c r="Q34" s="44"/>
      <c r="R34" s="44"/>
      <c r="S34" s="44"/>
      <c r="T34" s="44"/>
      <c r="U34" s="44"/>
      <c r="V34" s="44"/>
      <c r="W34" s="44"/>
      <c r="X34" s="44"/>
    </row>
    <row r="35" spans="3:24" ht="26" thickBot="1" x14ac:dyDescent="0.6">
      <c r="C35" s="66" t="s">
        <v>335</v>
      </c>
      <c r="D35" s="166" t="s">
        <v>339</v>
      </c>
      <c r="E35" s="167"/>
      <c r="F35" s="167"/>
      <c r="G35" s="167"/>
      <c r="H35" s="168"/>
      <c r="I35" s="166" t="s">
        <v>340</v>
      </c>
      <c r="J35" s="167"/>
      <c r="K35" s="168"/>
      <c r="L35" s="67"/>
      <c r="M35" s="67"/>
      <c r="N35" s="67"/>
      <c r="O35" s="67"/>
      <c r="P35" s="44"/>
      <c r="Q35" s="44"/>
      <c r="R35" s="44"/>
      <c r="S35" s="44"/>
      <c r="T35" s="44"/>
      <c r="U35" s="44"/>
      <c r="V35" s="44"/>
      <c r="W35" s="44"/>
      <c r="X35" s="44"/>
    </row>
    <row r="36" spans="3:24" ht="26" thickBot="1" x14ac:dyDescent="0.6">
      <c r="C36" s="67"/>
      <c r="D36" s="67"/>
      <c r="E36" s="67"/>
      <c r="F36" s="67"/>
      <c r="G36" s="67"/>
      <c r="H36" s="67"/>
      <c r="I36" s="67"/>
      <c r="J36" s="67"/>
      <c r="K36" s="67"/>
      <c r="L36" s="67"/>
      <c r="M36" s="67"/>
      <c r="N36" s="67"/>
      <c r="O36" s="67"/>
      <c r="P36" s="44"/>
      <c r="Q36" s="44"/>
      <c r="R36" s="44"/>
      <c r="S36" s="44"/>
      <c r="T36" s="44"/>
      <c r="U36" s="44"/>
      <c r="V36" s="44"/>
      <c r="W36" s="44"/>
      <c r="X36" s="44"/>
    </row>
    <row r="37" spans="3:24" ht="26" thickBot="1" x14ac:dyDescent="0.6">
      <c r="C37" s="66" t="s">
        <v>337</v>
      </c>
      <c r="D37" s="163" t="s">
        <v>342</v>
      </c>
      <c r="E37" s="164"/>
      <c r="F37" s="164"/>
      <c r="G37" s="164"/>
      <c r="H37" s="164"/>
      <c r="I37" s="164"/>
      <c r="J37" s="164"/>
      <c r="K37" s="165"/>
      <c r="L37" s="66" t="s">
        <v>338</v>
      </c>
      <c r="M37" s="166" t="s">
        <v>258</v>
      </c>
      <c r="N37" s="167"/>
      <c r="O37" s="168"/>
      <c r="U37" s="166" t="s">
        <v>3</v>
      </c>
      <c r="V37" s="168"/>
      <c r="W37" s="163" t="s">
        <v>44</v>
      </c>
      <c r="X37" s="165"/>
    </row>
    <row r="38" spans="3:24" ht="18" thickBot="1" x14ac:dyDescent="0.6"/>
    <row r="39" spans="3:24" ht="23" thickBot="1" x14ac:dyDescent="0.6">
      <c r="C39" s="41" t="s">
        <v>260</v>
      </c>
      <c r="D39" s="94" t="s">
        <v>243</v>
      </c>
      <c r="E39" s="95"/>
      <c r="F39" s="95"/>
      <c r="G39" s="95"/>
      <c r="H39" s="96"/>
      <c r="I39" s="94" t="s">
        <v>327</v>
      </c>
      <c r="J39" s="95"/>
      <c r="K39" s="96"/>
      <c r="L39" s="94" t="s">
        <v>328</v>
      </c>
      <c r="M39" s="95"/>
      <c r="N39" s="95"/>
      <c r="O39" s="96"/>
      <c r="P39" s="94" t="s">
        <v>329</v>
      </c>
      <c r="Q39" s="96"/>
      <c r="R39" s="94" t="s">
        <v>330</v>
      </c>
      <c r="S39" s="95"/>
      <c r="T39" s="96"/>
      <c r="U39" s="94" t="s">
        <v>331</v>
      </c>
      <c r="V39" s="95"/>
      <c r="W39" s="95"/>
      <c r="X39" s="96"/>
    </row>
    <row r="40" spans="3:24" ht="18" thickBot="1" x14ac:dyDescent="0.6"/>
    <row r="41" spans="3:24" ht="23" thickBot="1" x14ac:dyDescent="0.6">
      <c r="C41" s="41" t="s">
        <v>332</v>
      </c>
      <c r="D41" s="94"/>
      <c r="E41" s="95"/>
      <c r="F41" s="95"/>
      <c r="G41" s="95"/>
      <c r="H41" s="96"/>
      <c r="I41" s="94" t="s">
        <v>333</v>
      </c>
      <c r="J41" s="95"/>
      <c r="K41" s="96"/>
      <c r="L41" s="169"/>
      <c r="M41" s="170"/>
      <c r="N41" s="170"/>
      <c r="O41" s="171"/>
      <c r="P41" s="169"/>
      <c r="Q41" s="171"/>
      <c r="R41" s="169"/>
      <c r="S41" s="170"/>
      <c r="T41" s="171"/>
      <c r="U41" s="172"/>
      <c r="V41" s="173"/>
      <c r="W41" s="173"/>
      <c r="X41" s="174"/>
    </row>
    <row r="42" spans="3:24" ht="18" thickBot="1" x14ac:dyDescent="0.6"/>
    <row r="43" spans="3:24" ht="23" thickBot="1" x14ac:dyDescent="0.6">
      <c r="C43" s="41" t="s">
        <v>343</v>
      </c>
      <c r="D43" s="94" t="s">
        <v>56</v>
      </c>
      <c r="E43" s="95"/>
      <c r="F43" s="95"/>
      <c r="G43" s="95"/>
      <c r="H43" s="96"/>
      <c r="I43" s="94" t="s">
        <v>224</v>
      </c>
      <c r="J43" s="95"/>
      <c r="K43" s="96"/>
      <c r="L43" s="169"/>
      <c r="M43" s="170"/>
      <c r="N43" s="170"/>
      <c r="O43" s="171"/>
      <c r="P43" s="169">
        <v>100</v>
      </c>
      <c r="Q43" s="171"/>
      <c r="R43" s="175">
        <f>IF(M$37="借方",R41+L43-P43,IF(M$37="貸方",R41-L43+P43,""))</f>
        <v>100</v>
      </c>
      <c r="S43" s="176"/>
      <c r="T43" s="177"/>
      <c r="U43" s="172" t="s">
        <v>344</v>
      </c>
      <c r="V43" s="173"/>
      <c r="W43" s="173"/>
      <c r="X43" s="174"/>
    </row>
    <row r="46" spans="3:24" ht="18" thickBot="1" x14ac:dyDescent="0.6"/>
    <row r="47" spans="3:24" ht="26" thickBot="1" x14ac:dyDescent="0.6">
      <c r="C47" s="166" t="s">
        <v>334</v>
      </c>
      <c r="D47" s="167"/>
      <c r="E47" s="167"/>
      <c r="F47" s="167"/>
      <c r="G47" s="167"/>
      <c r="H47" s="167"/>
      <c r="I47" s="167"/>
      <c r="J47" s="167"/>
      <c r="K47" s="167"/>
      <c r="L47" s="167"/>
      <c r="M47" s="167"/>
      <c r="N47" s="167"/>
      <c r="O47" s="167"/>
      <c r="P47" s="167"/>
      <c r="Q47" s="167"/>
      <c r="R47" s="167"/>
      <c r="S47" s="167"/>
      <c r="T47" s="167"/>
      <c r="U47" s="167"/>
      <c r="V47" s="167"/>
      <c r="W47" s="167"/>
      <c r="X47" s="168"/>
    </row>
    <row r="48" spans="3:24" ht="23" thickBot="1" x14ac:dyDescent="0.6">
      <c r="C48" s="44"/>
      <c r="D48" s="44"/>
      <c r="E48" s="44"/>
      <c r="F48" s="44"/>
      <c r="G48" s="44"/>
      <c r="H48" s="44"/>
      <c r="I48" s="44"/>
      <c r="J48" s="44"/>
      <c r="K48" s="44"/>
      <c r="L48" s="44"/>
      <c r="M48" s="44"/>
      <c r="N48" s="44"/>
      <c r="O48" s="44"/>
      <c r="P48" s="44"/>
      <c r="Q48" s="44"/>
      <c r="R48" s="44"/>
      <c r="S48" s="44"/>
      <c r="T48" s="44"/>
      <c r="U48" s="44"/>
      <c r="V48" s="44"/>
      <c r="W48" s="44"/>
      <c r="X48" s="44"/>
    </row>
    <row r="49" spans="3:24" ht="26" thickBot="1" x14ac:dyDescent="0.6">
      <c r="C49" s="66" t="s">
        <v>335</v>
      </c>
      <c r="D49" s="166" t="s">
        <v>336</v>
      </c>
      <c r="E49" s="167"/>
      <c r="F49" s="167"/>
      <c r="G49" s="167"/>
      <c r="H49" s="168"/>
      <c r="I49" s="166" t="s">
        <v>345</v>
      </c>
      <c r="J49" s="167"/>
      <c r="K49" s="168"/>
      <c r="L49" s="67"/>
      <c r="M49" s="67"/>
      <c r="N49" s="67"/>
      <c r="O49" s="67"/>
      <c r="P49" s="44"/>
      <c r="Q49" s="44"/>
      <c r="R49" s="44"/>
      <c r="S49" s="44"/>
      <c r="T49" s="44"/>
      <c r="U49" s="44"/>
      <c r="V49" s="44"/>
      <c r="W49" s="44"/>
      <c r="X49" s="44"/>
    </row>
    <row r="50" spans="3:24" ht="26" thickBot="1" x14ac:dyDescent="0.6">
      <c r="C50" s="67"/>
      <c r="D50" s="67"/>
      <c r="E50" s="67"/>
      <c r="F50" s="67"/>
      <c r="G50" s="67"/>
      <c r="H50" s="67"/>
      <c r="I50" s="67"/>
      <c r="J50" s="67"/>
      <c r="K50" s="67"/>
      <c r="L50" s="67"/>
      <c r="M50" s="67"/>
      <c r="N50" s="67"/>
      <c r="O50" s="67"/>
      <c r="P50" s="44"/>
      <c r="Q50" s="44"/>
      <c r="R50" s="44"/>
      <c r="S50" s="44"/>
      <c r="T50" s="44"/>
      <c r="U50" s="44"/>
      <c r="V50" s="44"/>
      <c r="W50" s="44"/>
      <c r="X50" s="44"/>
    </row>
    <row r="51" spans="3:24" ht="26" thickBot="1" x14ac:dyDescent="0.6">
      <c r="C51" s="66" t="s">
        <v>337</v>
      </c>
      <c r="D51" s="163" t="s">
        <v>25</v>
      </c>
      <c r="E51" s="164"/>
      <c r="F51" s="164"/>
      <c r="G51" s="164"/>
      <c r="H51" s="164"/>
      <c r="I51" s="164"/>
      <c r="J51" s="164"/>
      <c r="K51" s="165"/>
      <c r="L51" s="66" t="s">
        <v>338</v>
      </c>
      <c r="M51" s="166" t="s">
        <v>258</v>
      </c>
      <c r="N51" s="167"/>
      <c r="O51" s="168"/>
      <c r="U51" s="166" t="s">
        <v>3</v>
      </c>
      <c r="V51" s="168"/>
      <c r="W51" s="163" t="s">
        <v>177</v>
      </c>
      <c r="X51" s="165"/>
    </row>
    <row r="52" spans="3:24" ht="18" thickBot="1" x14ac:dyDescent="0.6"/>
    <row r="53" spans="3:24" ht="23" thickBot="1" x14ac:dyDescent="0.6">
      <c r="C53" s="41" t="s">
        <v>260</v>
      </c>
      <c r="D53" s="94" t="s">
        <v>243</v>
      </c>
      <c r="E53" s="95"/>
      <c r="F53" s="95"/>
      <c r="G53" s="95"/>
      <c r="H53" s="96"/>
      <c r="I53" s="94" t="s">
        <v>327</v>
      </c>
      <c r="J53" s="95"/>
      <c r="K53" s="96"/>
      <c r="L53" s="94" t="s">
        <v>328</v>
      </c>
      <c r="M53" s="95"/>
      <c r="N53" s="95"/>
      <c r="O53" s="96"/>
      <c r="P53" s="94" t="s">
        <v>329</v>
      </c>
      <c r="Q53" s="96"/>
      <c r="R53" s="94" t="s">
        <v>330</v>
      </c>
      <c r="S53" s="95"/>
      <c r="T53" s="96"/>
      <c r="U53" s="94" t="s">
        <v>331</v>
      </c>
      <c r="V53" s="95"/>
      <c r="W53" s="95"/>
      <c r="X53" s="96"/>
    </row>
    <row r="54" spans="3:24" ht="18" thickBot="1" x14ac:dyDescent="0.6"/>
    <row r="55" spans="3:24" ht="23" thickBot="1" x14ac:dyDescent="0.6">
      <c r="C55" s="41" t="s">
        <v>332</v>
      </c>
      <c r="D55" s="94"/>
      <c r="E55" s="95"/>
      <c r="F55" s="95"/>
      <c r="G55" s="95"/>
      <c r="H55" s="96"/>
      <c r="I55" s="94" t="s">
        <v>333</v>
      </c>
      <c r="J55" s="95"/>
      <c r="K55" s="96"/>
      <c r="L55" s="169"/>
      <c r="M55" s="170"/>
      <c r="N55" s="170"/>
      <c r="O55" s="171"/>
      <c r="P55" s="169"/>
      <c r="Q55" s="171"/>
      <c r="R55" s="169"/>
      <c r="S55" s="170"/>
      <c r="T55" s="171"/>
      <c r="U55" s="172"/>
      <c r="V55" s="173"/>
      <c r="W55" s="173"/>
      <c r="X55" s="174"/>
    </row>
    <row r="56" spans="3:24" ht="18" thickBot="1" x14ac:dyDescent="0.6"/>
    <row r="57" spans="3:24" ht="23" thickBot="1" x14ac:dyDescent="0.6">
      <c r="C57" s="41" t="s">
        <v>343</v>
      </c>
      <c r="D57" s="94" t="s">
        <v>56</v>
      </c>
      <c r="E57" s="95"/>
      <c r="F57" s="95"/>
      <c r="G57" s="95"/>
      <c r="H57" s="96"/>
      <c r="I57" s="94" t="s">
        <v>165</v>
      </c>
      <c r="J57" s="95"/>
      <c r="K57" s="96"/>
      <c r="L57" s="169"/>
      <c r="M57" s="170"/>
      <c r="N57" s="170"/>
      <c r="O57" s="171"/>
      <c r="P57" s="169">
        <v>9500</v>
      </c>
      <c r="Q57" s="171"/>
      <c r="R57" s="175">
        <f>IF(M$51="借方",R55+L57-P57,IF(M$51="貸方",R55-L57+P57,""))</f>
        <v>9500</v>
      </c>
      <c r="S57" s="176"/>
      <c r="T57" s="177"/>
      <c r="U57" s="172" t="s">
        <v>346</v>
      </c>
      <c r="V57" s="173"/>
      <c r="W57" s="173"/>
      <c r="X57" s="174"/>
    </row>
    <row r="59" spans="3:24" ht="18" thickBot="1" x14ac:dyDescent="0.6"/>
    <row r="60" spans="3:24" ht="26" thickBot="1" x14ac:dyDescent="0.6">
      <c r="C60" s="166" t="s">
        <v>334</v>
      </c>
      <c r="D60" s="167"/>
      <c r="E60" s="167"/>
      <c r="F60" s="167"/>
      <c r="G60" s="167"/>
      <c r="H60" s="167"/>
      <c r="I60" s="167"/>
      <c r="J60" s="167"/>
      <c r="K60" s="167"/>
      <c r="L60" s="167"/>
      <c r="M60" s="167"/>
      <c r="N60" s="167"/>
      <c r="O60" s="167"/>
      <c r="P60" s="167"/>
      <c r="Q60" s="167"/>
      <c r="R60" s="167"/>
      <c r="S60" s="167"/>
      <c r="T60" s="167"/>
      <c r="U60" s="167"/>
      <c r="V60" s="167"/>
      <c r="W60" s="167"/>
      <c r="X60" s="168"/>
    </row>
    <row r="61" spans="3:24" ht="23" thickBot="1" x14ac:dyDescent="0.6">
      <c r="C61" s="44"/>
      <c r="D61" s="44"/>
      <c r="E61" s="44"/>
      <c r="F61" s="44"/>
      <c r="G61" s="44"/>
      <c r="H61" s="44"/>
      <c r="I61" s="44"/>
      <c r="J61" s="44"/>
      <c r="K61" s="44"/>
      <c r="L61" s="44"/>
      <c r="M61" s="44"/>
      <c r="N61" s="44"/>
      <c r="O61" s="44"/>
      <c r="P61" s="44"/>
      <c r="Q61" s="44"/>
      <c r="R61" s="44"/>
      <c r="S61" s="44"/>
      <c r="T61" s="44"/>
      <c r="U61" s="44"/>
      <c r="V61" s="44"/>
      <c r="W61" s="44"/>
      <c r="X61" s="44"/>
    </row>
    <row r="62" spans="3:24" ht="26" thickBot="1" x14ac:dyDescent="0.6">
      <c r="C62" s="66" t="s">
        <v>335</v>
      </c>
      <c r="D62" s="166" t="s">
        <v>336</v>
      </c>
      <c r="E62" s="167"/>
      <c r="F62" s="167"/>
      <c r="G62" s="167"/>
      <c r="H62" s="168"/>
      <c r="I62" s="166" t="s">
        <v>349</v>
      </c>
      <c r="J62" s="167"/>
      <c r="K62" s="168"/>
      <c r="L62" s="67"/>
      <c r="M62" s="67"/>
      <c r="N62" s="67"/>
      <c r="O62" s="67"/>
      <c r="P62" s="44"/>
      <c r="Q62" s="44"/>
      <c r="R62" s="44"/>
      <c r="S62" s="44"/>
      <c r="T62" s="44"/>
      <c r="U62" s="44"/>
      <c r="V62" s="44"/>
      <c r="W62" s="44"/>
      <c r="X62" s="44"/>
    </row>
    <row r="63" spans="3:24" ht="26" thickBot="1" x14ac:dyDescent="0.6">
      <c r="C63" s="67"/>
      <c r="D63" s="67"/>
      <c r="E63" s="67"/>
      <c r="F63" s="67"/>
      <c r="G63" s="67"/>
      <c r="H63" s="67"/>
      <c r="I63" s="67"/>
      <c r="J63" s="67"/>
      <c r="K63" s="67"/>
      <c r="L63" s="67"/>
      <c r="M63" s="67"/>
      <c r="N63" s="67"/>
      <c r="O63" s="67"/>
      <c r="P63" s="44"/>
      <c r="Q63" s="44"/>
      <c r="R63" s="44"/>
      <c r="S63" s="44"/>
      <c r="T63" s="44"/>
      <c r="U63" s="44"/>
      <c r="V63" s="44"/>
      <c r="W63" s="44"/>
      <c r="X63" s="44"/>
    </row>
    <row r="64" spans="3:24" ht="26" thickBot="1" x14ac:dyDescent="0.6">
      <c r="C64" s="66" t="s">
        <v>337</v>
      </c>
      <c r="D64" s="163" t="s">
        <v>165</v>
      </c>
      <c r="E64" s="164"/>
      <c r="F64" s="164"/>
      <c r="G64" s="164"/>
      <c r="H64" s="164"/>
      <c r="I64" s="164"/>
      <c r="J64" s="164"/>
      <c r="K64" s="165"/>
      <c r="L64" s="66" t="s">
        <v>338</v>
      </c>
      <c r="M64" s="166" t="s">
        <v>168</v>
      </c>
      <c r="N64" s="167"/>
      <c r="O64" s="168"/>
      <c r="U64" s="166" t="s">
        <v>3</v>
      </c>
      <c r="V64" s="168"/>
      <c r="W64" s="163" t="s">
        <v>177</v>
      </c>
      <c r="X64" s="165"/>
    </row>
    <row r="65" spans="3:24" ht="18" thickBot="1" x14ac:dyDescent="0.6"/>
    <row r="66" spans="3:24" ht="23" thickBot="1" x14ac:dyDescent="0.6">
      <c r="C66" s="41" t="s">
        <v>260</v>
      </c>
      <c r="D66" s="94" t="s">
        <v>243</v>
      </c>
      <c r="E66" s="95"/>
      <c r="F66" s="95"/>
      <c r="G66" s="95"/>
      <c r="H66" s="96"/>
      <c r="I66" s="94" t="s">
        <v>327</v>
      </c>
      <c r="J66" s="95"/>
      <c r="K66" s="96"/>
      <c r="L66" s="94" t="s">
        <v>328</v>
      </c>
      <c r="M66" s="95"/>
      <c r="N66" s="95"/>
      <c r="O66" s="96"/>
      <c r="P66" s="94" t="s">
        <v>329</v>
      </c>
      <c r="Q66" s="96"/>
      <c r="R66" s="94" t="s">
        <v>330</v>
      </c>
      <c r="S66" s="95"/>
      <c r="T66" s="96"/>
      <c r="U66" s="94" t="s">
        <v>331</v>
      </c>
      <c r="V66" s="95"/>
      <c r="W66" s="95"/>
      <c r="X66" s="96"/>
    </row>
    <row r="67" spans="3:24" ht="18" thickBot="1" x14ac:dyDescent="0.6"/>
    <row r="68" spans="3:24" ht="23" thickBot="1" x14ac:dyDescent="0.6">
      <c r="C68" s="41" t="s">
        <v>332</v>
      </c>
      <c r="D68" s="94"/>
      <c r="E68" s="95"/>
      <c r="F68" s="95"/>
      <c r="G68" s="95"/>
      <c r="H68" s="96"/>
      <c r="I68" s="94" t="s">
        <v>333</v>
      </c>
      <c r="J68" s="95"/>
      <c r="K68" s="96"/>
      <c r="L68" s="169"/>
      <c r="M68" s="170"/>
      <c r="N68" s="170"/>
      <c r="O68" s="171"/>
      <c r="P68" s="169"/>
      <c r="Q68" s="171"/>
      <c r="R68" s="175">
        <v>11000</v>
      </c>
      <c r="S68" s="176"/>
      <c r="T68" s="177"/>
      <c r="U68" s="172" t="s">
        <v>352</v>
      </c>
      <c r="V68" s="173"/>
      <c r="W68" s="173"/>
      <c r="X68" s="174"/>
    </row>
    <row r="69" spans="3:24" ht="18" thickBot="1" x14ac:dyDescent="0.6"/>
    <row r="70" spans="3:24" ht="23" thickBot="1" x14ac:dyDescent="0.6">
      <c r="C70" s="41" t="s">
        <v>343</v>
      </c>
      <c r="D70" s="94" t="s">
        <v>56</v>
      </c>
      <c r="E70" s="95"/>
      <c r="F70" s="95"/>
      <c r="G70" s="95"/>
      <c r="H70" s="96"/>
      <c r="I70" s="94" t="s">
        <v>347</v>
      </c>
      <c r="J70" s="95"/>
      <c r="K70" s="96"/>
      <c r="L70" s="169">
        <v>10450</v>
      </c>
      <c r="M70" s="170"/>
      <c r="N70" s="170"/>
      <c r="O70" s="171"/>
      <c r="P70" s="169"/>
      <c r="Q70" s="171"/>
      <c r="R70" s="175">
        <f>IF(M$64="借方",R68+L70-P70,IF(M$64="貸方",R68-L70+P70,""))</f>
        <v>21450</v>
      </c>
      <c r="S70" s="176"/>
      <c r="T70" s="177"/>
      <c r="U70" s="172" t="s">
        <v>346</v>
      </c>
      <c r="V70" s="173"/>
      <c r="W70" s="173"/>
      <c r="X70" s="174"/>
    </row>
    <row r="71" spans="3:24" ht="18" thickBot="1" x14ac:dyDescent="0.6"/>
    <row r="72" spans="3:24" ht="23" thickBot="1" x14ac:dyDescent="0.6">
      <c r="C72" s="41" t="s">
        <v>348</v>
      </c>
      <c r="D72" s="94" t="s">
        <v>56</v>
      </c>
      <c r="E72" s="95"/>
      <c r="F72" s="95"/>
      <c r="G72" s="95"/>
      <c r="H72" s="96"/>
      <c r="I72" s="94" t="s">
        <v>350</v>
      </c>
      <c r="J72" s="95"/>
      <c r="K72" s="96"/>
      <c r="L72" s="169"/>
      <c r="M72" s="170"/>
      <c r="N72" s="170"/>
      <c r="O72" s="171"/>
      <c r="P72" s="169">
        <v>11000</v>
      </c>
      <c r="Q72" s="171"/>
      <c r="R72" s="175">
        <f>IF(M$64="借方",R70+L72-P72,IF(M$64="貸方",R70-L72+P72,""))</f>
        <v>10450</v>
      </c>
      <c r="S72" s="176"/>
      <c r="T72" s="177"/>
      <c r="U72" s="172" t="s">
        <v>351</v>
      </c>
      <c r="V72" s="173"/>
      <c r="W72" s="173"/>
      <c r="X72" s="174"/>
    </row>
    <row r="73" spans="3:24" ht="18" thickBot="1" x14ac:dyDescent="0.6"/>
    <row r="74" spans="3:24" ht="23" thickBot="1" x14ac:dyDescent="0.6">
      <c r="C74" s="41" t="s">
        <v>353</v>
      </c>
      <c r="D74" s="94" t="s">
        <v>56</v>
      </c>
      <c r="E74" s="95"/>
      <c r="F74" s="95"/>
      <c r="G74" s="95"/>
      <c r="H74" s="96"/>
      <c r="I74" s="94" t="s">
        <v>350</v>
      </c>
      <c r="J74" s="95"/>
      <c r="K74" s="96"/>
      <c r="L74" s="169"/>
      <c r="M74" s="170"/>
      <c r="N74" s="170"/>
      <c r="O74" s="171"/>
      <c r="P74" s="169">
        <v>10450</v>
      </c>
      <c r="Q74" s="171"/>
      <c r="R74" s="175">
        <f>IF(M$64="借方",R72+L74-P74,IF(M$64="貸方",R72-L74+P74,""))</f>
        <v>0</v>
      </c>
      <c r="S74" s="176"/>
      <c r="T74" s="177"/>
      <c r="U74" s="172" t="s">
        <v>354</v>
      </c>
      <c r="V74" s="173"/>
      <c r="W74" s="173"/>
      <c r="X74" s="174"/>
    </row>
    <row r="77" spans="3:24" ht="18" thickBot="1" x14ac:dyDescent="0.6"/>
    <row r="78" spans="3:24" ht="26" thickBot="1" x14ac:dyDescent="0.6">
      <c r="C78" s="166" t="s">
        <v>334</v>
      </c>
      <c r="D78" s="167"/>
      <c r="E78" s="167"/>
      <c r="F78" s="167"/>
      <c r="G78" s="167"/>
      <c r="H78" s="167"/>
      <c r="I78" s="167"/>
      <c r="J78" s="167"/>
      <c r="K78" s="167"/>
      <c r="L78" s="167"/>
      <c r="M78" s="167"/>
      <c r="N78" s="167"/>
      <c r="O78" s="167"/>
      <c r="P78" s="167"/>
      <c r="Q78" s="167"/>
      <c r="R78" s="167"/>
      <c r="S78" s="167"/>
      <c r="T78" s="167"/>
      <c r="U78" s="167"/>
      <c r="V78" s="167"/>
      <c r="W78" s="167"/>
      <c r="X78" s="168"/>
    </row>
    <row r="79" spans="3:24" ht="23" thickBot="1" x14ac:dyDescent="0.6">
      <c r="C79" s="44"/>
      <c r="D79" s="44"/>
      <c r="E79" s="44"/>
      <c r="F79" s="44"/>
      <c r="G79" s="44"/>
      <c r="H79" s="44"/>
      <c r="I79" s="44"/>
      <c r="J79" s="44"/>
      <c r="K79" s="44"/>
      <c r="L79" s="44"/>
      <c r="M79" s="44"/>
      <c r="N79" s="44"/>
      <c r="O79" s="44"/>
      <c r="P79" s="44"/>
      <c r="Q79" s="44"/>
      <c r="R79" s="44"/>
      <c r="S79" s="44"/>
      <c r="T79" s="44"/>
      <c r="U79" s="44"/>
      <c r="V79" s="44"/>
      <c r="W79" s="44"/>
      <c r="X79" s="44"/>
    </row>
    <row r="80" spans="3:24" ht="26" thickBot="1" x14ac:dyDescent="0.6">
      <c r="C80" s="66" t="s">
        <v>335</v>
      </c>
      <c r="D80" s="166" t="s">
        <v>336</v>
      </c>
      <c r="E80" s="167"/>
      <c r="F80" s="167"/>
      <c r="G80" s="167"/>
      <c r="H80" s="168"/>
      <c r="I80" s="166" t="s">
        <v>349</v>
      </c>
      <c r="J80" s="167"/>
      <c r="K80" s="168"/>
      <c r="L80" s="67"/>
      <c r="M80" s="67"/>
      <c r="N80" s="67"/>
      <c r="O80" s="67"/>
      <c r="P80" s="44"/>
      <c r="Q80" s="44"/>
      <c r="R80" s="44"/>
      <c r="S80" s="44"/>
      <c r="T80" s="44"/>
      <c r="U80" s="44"/>
      <c r="V80" s="44"/>
      <c r="W80" s="44"/>
      <c r="X80" s="44"/>
    </row>
    <row r="81" spans="3:24" ht="26" thickBot="1" x14ac:dyDescent="0.6">
      <c r="C81" s="67"/>
      <c r="D81" s="67"/>
      <c r="E81" s="67"/>
      <c r="F81" s="67"/>
      <c r="G81" s="67"/>
      <c r="H81" s="67"/>
      <c r="I81" s="67"/>
      <c r="J81" s="67"/>
      <c r="K81" s="67"/>
      <c r="L81" s="67"/>
      <c r="M81" s="67"/>
      <c r="N81" s="67"/>
      <c r="O81" s="67"/>
      <c r="P81" s="44"/>
      <c r="Q81" s="44"/>
      <c r="R81" s="44"/>
      <c r="S81" s="44"/>
      <c r="T81" s="44"/>
      <c r="U81" s="44"/>
      <c r="V81" s="44"/>
      <c r="W81" s="44"/>
      <c r="X81" s="44"/>
    </row>
    <row r="82" spans="3:24" ht="26" thickBot="1" x14ac:dyDescent="0.6">
      <c r="C82" s="66" t="s">
        <v>337</v>
      </c>
      <c r="D82" s="163" t="s">
        <v>355</v>
      </c>
      <c r="E82" s="164"/>
      <c r="F82" s="164"/>
      <c r="G82" s="164"/>
      <c r="H82" s="164"/>
      <c r="I82" s="164"/>
      <c r="J82" s="164"/>
      <c r="K82" s="165"/>
      <c r="L82" s="66" t="s">
        <v>338</v>
      </c>
      <c r="M82" s="166" t="s">
        <v>258</v>
      </c>
      <c r="N82" s="167"/>
      <c r="O82" s="168"/>
      <c r="U82" s="166" t="s">
        <v>3</v>
      </c>
      <c r="V82" s="168"/>
      <c r="W82" s="163" t="s">
        <v>177</v>
      </c>
      <c r="X82" s="165"/>
    </row>
    <row r="83" spans="3:24" ht="18" thickBot="1" x14ac:dyDescent="0.6"/>
    <row r="84" spans="3:24" ht="23" thickBot="1" x14ac:dyDescent="0.6">
      <c r="C84" s="41" t="s">
        <v>260</v>
      </c>
      <c r="D84" s="94" t="s">
        <v>243</v>
      </c>
      <c r="E84" s="95"/>
      <c r="F84" s="95"/>
      <c r="G84" s="95"/>
      <c r="H84" s="96"/>
      <c r="I84" s="94" t="s">
        <v>327</v>
      </c>
      <c r="J84" s="95"/>
      <c r="K84" s="96"/>
      <c r="L84" s="94" t="s">
        <v>328</v>
      </c>
      <c r="M84" s="95"/>
      <c r="N84" s="95"/>
      <c r="O84" s="96"/>
      <c r="P84" s="94" t="s">
        <v>329</v>
      </c>
      <c r="Q84" s="96"/>
      <c r="R84" s="94" t="s">
        <v>330</v>
      </c>
      <c r="S84" s="95"/>
      <c r="T84" s="96"/>
      <c r="U84" s="94" t="s">
        <v>331</v>
      </c>
      <c r="V84" s="95"/>
      <c r="W84" s="95"/>
      <c r="X84" s="96"/>
    </row>
    <row r="85" spans="3:24" ht="18" thickBot="1" x14ac:dyDescent="0.6"/>
    <row r="86" spans="3:24" ht="23" thickBot="1" x14ac:dyDescent="0.6">
      <c r="C86" s="41" t="s">
        <v>332</v>
      </c>
      <c r="D86" s="94"/>
      <c r="E86" s="95"/>
      <c r="F86" s="95"/>
      <c r="G86" s="95"/>
      <c r="H86" s="96"/>
      <c r="I86" s="94" t="s">
        <v>333</v>
      </c>
      <c r="J86" s="95"/>
      <c r="K86" s="96"/>
      <c r="L86" s="169"/>
      <c r="M86" s="170"/>
      <c r="N86" s="170"/>
      <c r="O86" s="171"/>
      <c r="P86" s="169"/>
      <c r="Q86" s="171"/>
      <c r="R86" s="169">
        <v>1000</v>
      </c>
      <c r="S86" s="170"/>
      <c r="T86" s="171"/>
      <c r="U86" s="172" t="s">
        <v>352</v>
      </c>
      <c r="V86" s="173"/>
      <c r="W86" s="173"/>
      <c r="X86" s="174"/>
    </row>
    <row r="87" spans="3:24" ht="18" thickBot="1" x14ac:dyDescent="0.6"/>
    <row r="88" spans="3:24" ht="23" thickBot="1" x14ac:dyDescent="0.6">
      <c r="C88" s="41" t="s">
        <v>343</v>
      </c>
      <c r="D88" s="94" t="s">
        <v>56</v>
      </c>
      <c r="E88" s="95"/>
      <c r="F88" s="95"/>
      <c r="G88" s="95"/>
      <c r="H88" s="96"/>
      <c r="I88" s="94" t="s">
        <v>165</v>
      </c>
      <c r="J88" s="95"/>
      <c r="K88" s="96"/>
      <c r="L88" s="169"/>
      <c r="M88" s="170"/>
      <c r="N88" s="170"/>
      <c r="O88" s="171"/>
      <c r="P88" s="169">
        <v>950</v>
      </c>
      <c r="Q88" s="171"/>
      <c r="R88" s="175">
        <f>IF(M$82="借方",R86+L88-P88,IF(M$82="貸方",R86-L88+P88,""))</f>
        <v>1950</v>
      </c>
      <c r="S88" s="176"/>
      <c r="T88" s="177"/>
      <c r="U88" s="172" t="s">
        <v>346</v>
      </c>
      <c r="V88" s="173"/>
      <c r="W88" s="173"/>
      <c r="X88" s="174"/>
    </row>
    <row r="89" spans="3:24" ht="39.75" customHeight="1" thickBot="1" x14ac:dyDescent="0.6">
      <c r="U89" s="178" t="s">
        <v>357</v>
      </c>
      <c r="V89" s="178"/>
      <c r="W89" s="178"/>
      <c r="X89" s="178"/>
    </row>
    <row r="90" spans="3:24" ht="23" thickBot="1" x14ac:dyDescent="0.6">
      <c r="C90" s="41" t="s">
        <v>343</v>
      </c>
      <c r="D90" s="94" t="s">
        <v>56</v>
      </c>
      <c r="E90" s="95"/>
      <c r="F90" s="95"/>
      <c r="G90" s="95"/>
      <c r="H90" s="96"/>
      <c r="I90" s="94" t="s">
        <v>369</v>
      </c>
      <c r="J90" s="95"/>
      <c r="K90" s="96"/>
      <c r="L90" s="169">
        <v>95</v>
      </c>
      <c r="M90" s="170"/>
      <c r="N90" s="170"/>
      <c r="O90" s="171"/>
      <c r="P90" s="169"/>
      <c r="Q90" s="171"/>
      <c r="R90" s="175">
        <f>IF(M$82="借方",R88+L90-P90,IF(M$82="貸方",R88-L90+P90,""))</f>
        <v>1855</v>
      </c>
      <c r="S90" s="176"/>
      <c r="T90" s="177"/>
      <c r="U90" s="172" t="s">
        <v>371</v>
      </c>
      <c r="V90" s="173"/>
      <c r="W90" s="173"/>
      <c r="X90" s="174"/>
    </row>
    <row r="91" spans="3:24" ht="42.75" customHeight="1" thickBot="1" x14ac:dyDescent="0.6">
      <c r="U91" s="178" t="s">
        <v>357</v>
      </c>
      <c r="V91" s="178"/>
      <c r="W91" s="178"/>
      <c r="X91" s="178"/>
    </row>
    <row r="92" spans="3:24" ht="23" thickBot="1" x14ac:dyDescent="0.6">
      <c r="C92" s="41" t="s">
        <v>343</v>
      </c>
      <c r="D92" s="94" t="s">
        <v>56</v>
      </c>
      <c r="E92" s="95"/>
      <c r="F92" s="95"/>
      <c r="G92" s="95"/>
      <c r="H92" s="96"/>
      <c r="I92" s="94" t="s">
        <v>369</v>
      </c>
      <c r="J92" s="95"/>
      <c r="K92" s="96"/>
      <c r="L92" s="169">
        <v>30</v>
      </c>
      <c r="M92" s="170"/>
      <c r="N92" s="170"/>
      <c r="O92" s="171"/>
      <c r="P92" s="169"/>
      <c r="Q92" s="171"/>
      <c r="R92" s="175">
        <f>IF(M$82="借方",R90+L92-P92,IF(M$82="貸方",R90-L92+P92,""))</f>
        <v>1825</v>
      </c>
      <c r="S92" s="176"/>
      <c r="T92" s="177"/>
      <c r="U92" s="172" t="s">
        <v>398</v>
      </c>
      <c r="V92" s="173"/>
      <c r="W92" s="173"/>
      <c r="X92" s="174"/>
    </row>
    <row r="93" spans="3:24" ht="41.25" customHeight="1" thickBot="1" x14ac:dyDescent="0.6">
      <c r="U93" s="178" t="s">
        <v>357</v>
      </c>
      <c r="V93" s="178"/>
      <c r="W93" s="178"/>
      <c r="X93" s="178"/>
    </row>
    <row r="94" spans="3:24" ht="23" thickBot="1" x14ac:dyDescent="0.6">
      <c r="C94" s="41" t="s">
        <v>343</v>
      </c>
      <c r="D94" s="94" t="s">
        <v>58</v>
      </c>
      <c r="E94" s="95"/>
      <c r="F94" s="95"/>
      <c r="G94" s="95"/>
      <c r="H94" s="96"/>
      <c r="I94" s="94" t="s">
        <v>167</v>
      </c>
      <c r="J94" s="95"/>
      <c r="K94" s="96"/>
      <c r="L94" s="169">
        <v>1710</v>
      </c>
      <c r="M94" s="170"/>
      <c r="N94" s="170"/>
      <c r="O94" s="171"/>
      <c r="P94" s="169"/>
      <c r="Q94" s="171"/>
      <c r="R94" s="175">
        <f>IF(M$82="借方",R92+L94-P94,IF(M$82="貸方",R92-L94+P94,""))</f>
        <v>115</v>
      </c>
      <c r="S94" s="176"/>
      <c r="T94" s="177"/>
      <c r="U94" s="172" t="s">
        <v>393</v>
      </c>
      <c r="V94" s="173"/>
      <c r="W94" s="173"/>
      <c r="X94" s="174"/>
    </row>
    <row r="95" spans="3:24" ht="36" customHeight="1" thickBot="1" x14ac:dyDescent="0.6">
      <c r="U95" s="178" t="s">
        <v>357</v>
      </c>
      <c r="V95" s="178"/>
      <c r="W95" s="178"/>
      <c r="X95" s="178"/>
    </row>
    <row r="96" spans="3:24" ht="23" thickBot="1" x14ac:dyDescent="0.6">
      <c r="C96" s="41" t="s">
        <v>343</v>
      </c>
      <c r="D96" s="94" t="s">
        <v>58</v>
      </c>
      <c r="E96" s="95"/>
      <c r="F96" s="95"/>
      <c r="G96" s="95"/>
      <c r="H96" s="96"/>
      <c r="I96" s="94" t="s">
        <v>369</v>
      </c>
      <c r="J96" s="95"/>
      <c r="K96" s="96"/>
      <c r="L96" s="169">
        <v>10</v>
      </c>
      <c r="M96" s="170"/>
      <c r="N96" s="170"/>
      <c r="O96" s="171"/>
      <c r="P96" s="169"/>
      <c r="Q96" s="171"/>
      <c r="R96" s="175">
        <f>IF(M$82="借方",R94+L96-P96,IF(M$82="貸方",R94-L96+P96,""))</f>
        <v>105</v>
      </c>
      <c r="S96" s="176"/>
      <c r="T96" s="177"/>
      <c r="U96" s="172" t="s">
        <v>399</v>
      </c>
      <c r="V96" s="173"/>
      <c r="W96" s="173"/>
      <c r="X96" s="174"/>
    </row>
    <row r="97" spans="3:24" ht="45.75" customHeight="1" thickBot="1" x14ac:dyDescent="0.6">
      <c r="U97" s="178" t="s">
        <v>357</v>
      </c>
      <c r="V97" s="178"/>
      <c r="W97" s="178"/>
      <c r="X97" s="178"/>
    </row>
    <row r="98" spans="3:24" ht="23" thickBot="1" x14ac:dyDescent="0.6">
      <c r="C98" s="41" t="s">
        <v>348</v>
      </c>
      <c r="D98" s="94" t="s">
        <v>356</v>
      </c>
      <c r="E98" s="95"/>
      <c r="F98" s="95"/>
      <c r="G98" s="95"/>
      <c r="H98" s="96"/>
      <c r="I98" s="94" t="s">
        <v>163</v>
      </c>
      <c r="J98" s="95"/>
      <c r="K98" s="96"/>
      <c r="L98" s="169">
        <v>1000</v>
      </c>
      <c r="M98" s="170"/>
      <c r="N98" s="170"/>
      <c r="O98" s="171"/>
      <c r="P98" s="169"/>
      <c r="Q98" s="171"/>
      <c r="R98" s="175">
        <f>IF(M$82="借方",R96+L98-P98,IF(M$82="貸方",R96-L98+P98,""))</f>
        <v>-895</v>
      </c>
      <c r="S98" s="176"/>
      <c r="T98" s="177"/>
      <c r="U98" s="172" t="s">
        <v>409</v>
      </c>
      <c r="V98" s="173"/>
      <c r="W98" s="173"/>
      <c r="X98" s="174"/>
    </row>
    <row r="100" spans="3:24" ht="18" thickBot="1" x14ac:dyDescent="0.6"/>
    <row r="101" spans="3:24" ht="26" thickBot="1" x14ac:dyDescent="0.6">
      <c r="C101" s="166" t="s">
        <v>334</v>
      </c>
      <c r="D101" s="167"/>
      <c r="E101" s="167"/>
      <c r="F101" s="167"/>
      <c r="G101" s="167"/>
      <c r="H101" s="167"/>
      <c r="I101" s="167"/>
      <c r="J101" s="167"/>
      <c r="K101" s="167"/>
      <c r="L101" s="167"/>
      <c r="M101" s="167"/>
      <c r="N101" s="167"/>
      <c r="O101" s="167"/>
      <c r="P101" s="167"/>
      <c r="Q101" s="167"/>
      <c r="R101" s="167"/>
      <c r="S101" s="167"/>
      <c r="T101" s="167"/>
      <c r="U101" s="167"/>
      <c r="V101" s="167"/>
      <c r="W101" s="167"/>
      <c r="X101" s="168"/>
    </row>
    <row r="102" spans="3:24" ht="23" thickBot="1" x14ac:dyDescent="0.6">
      <c r="C102" s="44"/>
      <c r="D102" s="44"/>
      <c r="E102" s="44"/>
      <c r="F102" s="44"/>
      <c r="G102" s="44"/>
      <c r="H102" s="44"/>
      <c r="I102" s="44"/>
      <c r="J102" s="44"/>
      <c r="K102" s="44"/>
      <c r="L102" s="44"/>
      <c r="M102" s="44"/>
      <c r="N102" s="44"/>
      <c r="O102" s="44"/>
      <c r="P102" s="44"/>
      <c r="Q102" s="44"/>
      <c r="R102" s="44"/>
      <c r="S102" s="44"/>
      <c r="T102" s="44"/>
      <c r="U102" s="44"/>
      <c r="V102" s="44"/>
      <c r="W102" s="44"/>
      <c r="X102" s="44"/>
    </row>
    <row r="103" spans="3:24" ht="26" thickBot="1" x14ac:dyDescent="0.6">
      <c r="C103" s="66" t="s">
        <v>335</v>
      </c>
      <c r="D103" s="166" t="s">
        <v>336</v>
      </c>
      <c r="E103" s="167"/>
      <c r="F103" s="167"/>
      <c r="G103" s="167"/>
      <c r="H103" s="168"/>
      <c r="I103" s="166" t="s">
        <v>345</v>
      </c>
      <c r="J103" s="167"/>
      <c r="K103" s="168"/>
      <c r="L103" s="67"/>
      <c r="M103" s="67"/>
      <c r="N103" s="67"/>
      <c r="O103" s="67"/>
      <c r="P103" s="44"/>
      <c r="Q103" s="44"/>
      <c r="R103" s="44"/>
      <c r="S103" s="44"/>
      <c r="T103" s="44"/>
      <c r="U103" s="44"/>
      <c r="V103" s="44"/>
      <c r="W103" s="44"/>
      <c r="X103" s="44"/>
    </row>
    <row r="104" spans="3:24" ht="26" thickBot="1" x14ac:dyDescent="0.6">
      <c r="C104" s="67"/>
      <c r="D104" s="67"/>
      <c r="E104" s="67"/>
      <c r="F104" s="67"/>
      <c r="G104" s="67"/>
      <c r="H104" s="67"/>
      <c r="I104" s="67"/>
      <c r="J104" s="67"/>
      <c r="K104" s="67"/>
      <c r="L104" s="67"/>
      <c r="M104" s="67"/>
      <c r="N104" s="67"/>
      <c r="O104" s="67"/>
      <c r="P104" s="44"/>
      <c r="Q104" s="44"/>
      <c r="R104" s="44"/>
      <c r="S104" s="44"/>
      <c r="T104" s="44"/>
      <c r="U104" s="44"/>
      <c r="V104" s="44"/>
      <c r="W104" s="44"/>
      <c r="X104" s="44"/>
    </row>
    <row r="105" spans="3:24" ht="26" thickBot="1" x14ac:dyDescent="0.6">
      <c r="C105" s="66" t="s">
        <v>337</v>
      </c>
      <c r="D105" s="163" t="s">
        <v>119</v>
      </c>
      <c r="E105" s="164"/>
      <c r="F105" s="164"/>
      <c r="G105" s="164"/>
      <c r="H105" s="164"/>
      <c r="I105" s="164"/>
      <c r="J105" s="164"/>
      <c r="K105" s="165"/>
      <c r="L105" s="66" t="s">
        <v>338</v>
      </c>
      <c r="M105" s="166" t="s">
        <v>258</v>
      </c>
      <c r="N105" s="167"/>
      <c r="O105" s="168"/>
      <c r="U105" s="166" t="s">
        <v>3</v>
      </c>
      <c r="V105" s="168"/>
      <c r="W105" s="163" t="s">
        <v>177</v>
      </c>
      <c r="X105" s="165"/>
    </row>
    <row r="106" spans="3:24" ht="18" thickBot="1" x14ac:dyDescent="0.6"/>
    <row r="107" spans="3:24" ht="23" thickBot="1" x14ac:dyDescent="0.6">
      <c r="C107" s="41" t="s">
        <v>260</v>
      </c>
      <c r="D107" s="94" t="s">
        <v>243</v>
      </c>
      <c r="E107" s="95"/>
      <c r="F107" s="95"/>
      <c r="G107" s="95"/>
      <c r="H107" s="96"/>
      <c r="I107" s="94" t="s">
        <v>327</v>
      </c>
      <c r="J107" s="95"/>
      <c r="K107" s="96"/>
      <c r="L107" s="94" t="s">
        <v>328</v>
      </c>
      <c r="M107" s="95"/>
      <c r="N107" s="95"/>
      <c r="O107" s="96"/>
      <c r="P107" s="94" t="s">
        <v>329</v>
      </c>
      <c r="Q107" s="96"/>
      <c r="R107" s="94" t="s">
        <v>330</v>
      </c>
      <c r="S107" s="95"/>
      <c r="T107" s="96"/>
      <c r="U107" s="94" t="s">
        <v>331</v>
      </c>
      <c r="V107" s="95"/>
      <c r="W107" s="95"/>
      <c r="X107" s="96"/>
    </row>
    <row r="108" spans="3:24" ht="18" thickBot="1" x14ac:dyDescent="0.6"/>
    <row r="109" spans="3:24" ht="23" thickBot="1" x14ac:dyDescent="0.6">
      <c r="C109" s="41" t="s">
        <v>332</v>
      </c>
      <c r="D109" s="94"/>
      <c r="E109" s="95"/>
      <c r="F109" s="95"/>
      <c r="G109" s="95"/>
      <c r="H109" s="96"/>
      <c r="I109" s="94" t="s">
        <v>333</v>
      </c>
      <c r="J109" s="95"/>
      <c r="K109" s="96"/>
      <c r="L109" s="169"/>
      <c r="M109" s="170"/>
      <c r="N109" s="170"/>
      <c r="O109" s="171"/>
      <c r="P109" s="169"/>
      <c r="Q109" s="171"/>
      <c r="R109" s="169"/>
      <c r="S109" s="170"/>
      <c r="T109" s="171"/>
      <c r="U109" s="172"/>
      <c r="V109" s="173"/>
      <c r="W109" s="173"/>
      <c r="X109" s="174"/>
    </row>
    <row r="110" spans="3:24" ht="18" thickBot="1" x14ac:dyDescent="0.6"/>
    <row r="111" spans="3:24" ht="23" thickBot="1" x14ac:dyDescent="0.6">
      <c r="C111" s="41" t="s">
        <v>343</v>
      </c>
      <c r="D111" s="94" t="s">
        <v>58</v>
      </c>
      <c r="E111" s="95"/>
      <c r="F111" s="95"/>
      <c r="G111" s="95"/>
      <c r="H111" s="96"/>
      <c r="I111" s="94" t="s">
        <v>358</v>
      </c>
      <c r="J111" s="95"/>
      <c r="K111" s="96"/>
      <c r="L111" s="169"/>
      <c r="M111" s="170"/>
      <c r="N111" s="170"/>
      <c r="O111" s="171"/>
      <c r="P111" s="169">
        <v>6650</v>
      </c>
      <c r="Q111" s="171"/>
      <c r="R111" s="175">
        <f>IF(M$105="借方",R109+L111-P111,IF(M$105="貸方",R109-L111+P111,""))</f>
        <v>6650</v>
      </c>
      <c r="S111" s="176"/>
      <c r="T111" s="177"/>
      <c r="U111" s="172" t="s">
        <v>359</v>
      </c>
      <c r="V111" s="173"/>
      <c r="W111" s="173"/>
      <c r="X111" s="174"/>
    </row>
    <row r="112" spans="3:24" ht="18" thickBot="1" x14ac:dyDescent="0.6"/>
    <row r="113" spans="3:24" ht="46.5" customHeight="1" thickBot="1" x14ac:dyDescent="0.6">
      <c r="C113" s="41" t="s">
        <v>343</v>
      </c>
      <c r="D113" s="94" t="s">
        <v>360</v>
      </c>
      <c r="E113" s="95"/>
      <c r="F113" s="95"/>
      <c r="G113" s="95"/>
      <c r="H113" s="96"/>
      <c r="I113" s="94" t="s">
        <v>361</v>
      </c>
      <c r="J113" s="95"/>
      <c r="K113" s="96"/>
      <c r="L113" s="169">
        <v>6650</v>
      </c>
      <c r="M113" s="170"/>
      <c r="N113" s="170"/>
      <c r="O113" s="171"/>
      <c r="P113" s="169"/>
      <c r="Q113" s="171"/>
      <c r="R113" s="175">
        <f>IF(M$105="借方",R111+L113-P113,IF(M$105="貸方",R111-L113+P113,""))</f>
        <v>0</v>
      </c>
      <c r="S113" s="176"/>
      <c r="T113" s="177"/>
      <c r="U113" s="179" t="s">
        <v>362</v>
      </c>
      <c r="V113" s="180"/>
      <c r="W113" s="180"/>
      <c r="X113" s="181"/>
    </row>
    <row r="116" spans="3:24" ht="18" thickBot="1" x14ac:dyDescent="0.6"/>
    <row r="117" spans="3:24" ht="26" thickBot="1" x14ac:dyDescent="0.6">
      <c r="C117" s="166" t="s">
        <v>334</v>
      </c>
      <c r="D117" s="167"/>
      <c r="E117" s="167"/>
      <c r="F117" s="167"/>
      <c r="G117" s="167"/>
      <c r="H117" s="167"/>
      <c r="I117" s="167"/>
      <c r="J117" s="167"/>
      <c r="K117" s="167"/>
      <c r="L117" s="167"/>
      <c r="M117" s="167"/>
      <c r="N117" s="167"/>
      <c r="O117" s="167"/>
      <c r="P117" s="167"/>
      <c r="Q117" s="167"/>
      <c r="R117" s="167"/>
      <c r="S117" s="167"/>
      <c r="T117" s="167"/>
      <c r="U117" s="167"/>
      <c r="V117" s="167"/>
      <c r="W117" s="167"/>
      <c r="X117" s="168"/>
    </row>
    <row r="118" spans="3:24" ht="23" thickBot="1" x14ac:dyDescent="0.6">
      <c r="C118" s="44"/>
      <c r="D118" s="44"/>
      <c r="E118" s="44"/>
      <c r="F118" s="44"/>
      <c r="G118" s="44"/>
      <c r="H118" s="44"/>
      <c r="I118" s="44"/>
      <c r="J118" s="44"/>
      <c r="K118" s="44"/>
      <c r="L118" s="44"/>
      <c r="M118" s="44"/>
      <c r="N118" s="44"/>
      <c r="O118" s="44"/>
      <c r="P118" s="44"/>
      <c r="Q118" s="44"/>
      <c r="R118" s="44"/>
      <c r="S118" s="44"/>
      <c r="T118" s="44"/>
      <c r="U118" s="44"/>
      <c r="V118" s="44"/>
      <c r="W118" s="44"/>
      <c r="X118" s="44"/>
    </row>
    <row r="119" spans="3:24" ht="26" thickBot="1" x14ac:dyDescent="0.6">
      <c r="C119" s="66" t="s">
        <v>335</v>
      </c>
      <c r="D119" s="166" t="s">
        <v>336</v>
      </c>
      <c r="E119" s="167"/>
      <c r="F119" s="167"/>
      <c r="G119" s="167"/>
      <c r="H119" s="168"/>
      <c r="I119" s="166" t="s">
        <v>349</v>
      </c>
      <c r="J119" s="167"/>
      <c r="K119" s="168"/>
      <c r="L119" s="67"/>
      <c r="M119" s="67"/>
      <c r="N119" s="67"/>
      <c r="O119" s="67"/>
      <c r="P119" s="44"/>
      <c r="Q119" s="44"/>
      <c r="R119" s="44"/>
      <c r="S119" s="44"/>
      <c r="T119" s="44"/>
      <c r="U119" s="44"/>
      <c r="V119" s="44"/>
      <c r="W119" s="44"/>
      <c r="X119" s="44"/>
    </row>
    <row r="120" spans="3:24" ht="26" thickBot="1" x14ac:dyDescent="0.6">
      <c r="C120" s="67"/>
      <c r="D120" s="67"/>
      <c r="E120" s="67"/>
      <c r="F120" s="67"/>
      <c r="G120" s="67"/>
      <c r="H120" s="67"/>
      <c r="I120" s="67"/>
      <c r="J120" s="67"/>
      <c r="K120" s="67"/>
      <c r="L120" s="67"/>
      <c r="M120" s="67"/>
      <c r="N120" s="67"/>
      <c r="O120" s="67"/>
      <c r="P120" s="44"/>
      <c r="Q120" s="44"/>
      <c r="R120" s="44"/>
      <c r="S120" s="44"/>
      <c r="T120" s="44"/>
      <c r="U120" s="44"/>
      <c r="V120" s="44"/>
      <c r="W120" s="44"/>
      <c r="X120" s="44"/>
    </row>
    <row r="121" spans="3:24" ht="26" thickBot="1" x14ac:dyDescent="0.6">
      <c r="C121" s="66" t="s">
        <v>337</v>
      </c>
      <c r="D121" s="163" t="s">
        <v>358</v>
      </c>
      <c r="E121" s="164"/>
      <c r="F121" s="164"/>
      <c r="G121" s="164"/>
      <c r="H121" s="164"/>
      <c r="I121" s="164"/>
      <c r="J121" s="164"/>
      <c r="K121" s="165"/>
      <c r="L121" s="66" t="s">
        <v>338</v>
      </c>
      <c r="M121" s="166" t="s">
        <v>168</v>
      </c>
      <c r="N121" s="167"/>
      <c r="O121" s="168"/>
      <c r="U121" s="166" t="s">
        <v>3</v>
      </c>
      <c r="V121" s="168"/>
      <c r="W121" s="163" t="s">
        <v>177</v>
      </c>
      <c r="X121" s="165"/>
    </row>
    <row r="122" spans="3:24" ht="18" thickBot="1" x14ac:dyDescent="0.6"/>
    <row r="123" spans="3:24" ht="23" thickBot="1" x14ac:dyDescent="0.6">
      <c r="C123" s="41" t="s">
        <v>260</v>
      </c>
      <c r="D123" s="94" t="s">
        <v>243</v>
      </c>
      <c r="E123" s="95"/>
      <c r="F123" s="95"/>
      <c r="G123" s="95"/>
      <c r="H123" s="96"/>
      <c r="I123" s="94" t="s">
        <v>327</v>
      </c>
      <c r="J123" s="95"/>
      <c r="K123" s="96"/>
      <c r="L123" s="94" t="s">
        <v>328</v>
      </c>
      <c r="M123" s="95"/>
      <c r="N123" s="95"/>
      <c r="O123" s="96"/>
      <c r="P123" s="94" t="s">
        <v>329</v>
      </c>
      <c r="Q123" s="96"/>
      <c r="R123" s="94" t="s">
        <v>330</v>
      </c>
      <c r="S123" s="95"/>
      <c r="T123" s="96"/>
      <c r="U123" s="94" t="s">
        <v>331</v>
      </c>
      <c r="V123" s="95"/>
      <c r="W123" s="95"/>
      <c r="X123" s="96"/>
    </row>
    <row r="124" spans="3:24" ht="18" thickBot="1" x14ac:dyDescent="0.6"/>
    <row r="125" spans="3:24" ht="23" thickBot="1" x14ac:dyDescent="0.6">
      <c r="C125" s="41" t="s">
        <v>332</v>
      </c>
      <c r="D125" s="94"/>
      <c r="E125" s="95"/>
      <c r="F125" s="95"/>
      <c r="G125" s="95"/>
      <c r="H125" s="96"/>
      <c r="I125" s="94" t="s">
        <v>333</v>
      </c>
      <c r="J125" s="95"/>
      <c r="K125" s="96"/>
      <c r="L125" s="169"/>
      <c r="M125" s="170"/>
      <c r="N125" s="170"/>
      <c r="O125" s="171"/>
      <c r="P125" s="169"/>
      <c r="Q125" s="171"/>
      <c r="R125" s="175">
        <v>0</v>
      </c>
      <c r="S125" s="176"/>
      <c r="T125" s="177"/>
      <c r="U125" s="172"/>
      <c r="V125" s="173"/>
      <c r="W125" s="173"/>
      <c r="X125" s="174"/>
    </row>
    <row r="126" spans="3:24" ht="18" thickBot="1" x14ac:dyDescent="0.6"/>
    <row r="127" spans="3:24" ht="23" thickBot="1" x14ac:dyDescent="0.6">
      <c r="C127" s="41" t="s">
        <v>343</v>
      </c>
      <c r="D127" s="94" t="s">
        <v>58</v>
      </c>
      <c r="E127" s="95"/>
      <c r="F127" s="95"/>
      <c r="G127" s="95"/>
      <c r="H127" s="96"/>
      <c r="I127" s="94" t="s">
        <v>119</v>
      </c>
      <c r="J127" s="95"/>
      <c r="K127" s="96"/>
      <c r="L127" s="169">
        <v>6650</v>
      </c>
      <c r="M127" s="170"/>
      <c r="N127" s="170"/>
      <c r="O127" s="171"/>
      <c r="P127" s="169"/>
      <c r="Q127" s="171"/>
      <c r="R127" s="175">
        <f>IF(M$121="借方",R125+L127-P127,IF(M$121="貸方",R125-L127+P127,""))</f>
        <v>6650</v>
      </c>
      <c r="S127" s="176"/>
      <c r="T127" s="177"/>
      <c r="U127" s="172" t="s">
        <v>359</v>
      </c>
      <c r="V127" s="173"/>
      <c r="W127" s="173"/>
      <c r="X127" s="174"/>
    </row>
    <row r="128" spans="3:24" ht="18" thickBot="1" x14ac:dyDescent="0.6"/>
    <row r="129" spans="3:24" ht="41.25" customHeight="1" thickBot="1" x14ac:dyDescent="0.6">
      <c r="C129" s="41" t="s">
        <v>343</v>
      </c>
      <c r="D129" s="94" t="s">
        <v>360</v>
      </c>
      <c r="E129" s="95"/>
      <c r="F129" s="95"/>
      <c r="G129" s="95"/>
      <c r="H129" s="96"/>
      <c r="I129" s="94" t="s">
        <v>174</v>
      </c>
      <c r="J129" s="95"/>
      <c r="K129" s="96"/>
      <c r="L129" s="169"/>
      <c r="M129" s="170"/>
      <c r="N129" s="170"/>
      <c r="O129" s="171"/>
      <c r="P129" s="169">
        <v>6650</v>
      </c>
      <c r="Q129" s="171"/>
      <c r="R129" s="175">
        <f>IF(M$121="借方",R127+L129-P129,IF(M$121="貸方",R127-L129+P129,""))</f>
        <v>0</v>
      </c>
      <c r="S129" s="176"/>
      <c r="T129" s="177"/>
      <c r="U129" s="179" t="s">
        <v>363</v>
      </c>
      <c r="V129" s="180"/>
      <c r="W129" s="180"/>
      <c r="X129" s="181"/>
    </row>
    <row r="132" spans="3:24" ht="18" thickBot="1" x14ac:dyDescent="0.6"/>
    <row r="133" spans="3:24" ht="26" thickBot="1" x14ac:dyDescent="0.6">
      <c r="C133" s="166" t="s">
        <v>334</v>
      </c>
      <c r="D133" s="167"/>
      <c r="E133" s="167"/>
      <c r="F133" s="167"/>
      <c r="G133" s="167"/>
      <c r="H133" s="167"/>
      <c r="I133" s="167"/>
      <c r="J133" s="167"/>
      <c r="K133" s="167"/>
      <c r="L133" s="167"/>
      <c r="M133" s="167"/>
      <c r="N133" s="167"/>
      <c r="O133" s="167"/>
      <c r="P133" s="167"/>
      <c r="Q133" s="167"/>
      <c r="R133" s="167"/>
      <c r="S133" s="167"/>
      <c r="T133" s="167"/>
      <c r="U133" s="167"/>
      <c r="V133" s="167"/>
      <c r="W133" s="167"/>
      <c r="X133" s="168"/>
    </row>
    <row r="134" spans="3:24" ht="23" thickBot="1" x14ac:dyDescent="0.6">
      <c r="C134" s="44"/>
      <c r="D134" s="44"/>
      <c r="E134" s="44"/>
      <c r="F134" s="44"/>
      <c r="G134" s="44"/>
      <c r="H134" s="44"/>
      <c r="I134" s="44"/>
      <c r="J134" s="44"/>
      <c r="K134" s="44"/>
      <c r="L134" s="44"/>
      <c r="M134" s="44"/>
      <c r="N134" s="44"/>
      <c r="O134" s="44"/>
      <c r="P134" s="44"/>
      <c r="Q134" s="44"/>
      <c r="R134" s="44"/>
      <c r="S134" s="44"/>
      <c r="T134" s="44"/>
      <c r="U134" s="44"/>
      <c r="V134" s="44"/>
      <c r="W134" s="44"/>
      <c r="X134" s="44"/>
    </row>
    <row r="135" spans="3:24" ht="26" thickBot="1" x14ac:dyDescent="0.6">
      <c r="C135" s="66" t="s">
        <v>335</v>
      </c>
      <c r="D135" s="166" t="s">
        <v>336</v>
      </c>
      <c r="E135" s="167"/>
      <c r="F135" s="167"/>
      <c r="G135" s="167"/>
      <c r="H135" s="168"/>
      <c r="I135" s="166" t="s">
        <v>345</v>
      </c>
      <c r="J135" s="167"/>
      <c r="K135" s="168"/>
      <c r="L135" s="67"/>
      <c r="M135" s="67"/>
      <c r="N135" s="67"/>
      <c r="O135" s="67"/>
      <c r="P135" s="44"/>
      <c r="Q135" s="44"/>
      <c r="R135" s="44"/>
      <c r="S135" s="44"/>
      <c r="T135" s="44"/>
      <c r="U135" s="44"/>
      <c r="V135" s="44"/>
      <c r="W135" s="44"/>
      <c r="X135" s="44"/>
    </row>
    <row r="136" spans="3:24" ht="26" thickBot="1" x14ac:dyDescent="0.6">
      <c r="C136" s="67"/>
      <c r="D136" s="67"/>
      <c r="E136" s="67"/>
      <c r="F136" s="67"/>
      <c r="G136" s="67"/>
      <c r="H136" s="67"/>
      <c r="I136" s="67"/>
      <c r="J136" s="67"/>
      <c r="K136" s="67"/>
      <c r="L136" s="67"/>
      <c r="M136" s="67"/>
      <c r="N136" s="67"/>
      <c r="O136" s="67"/>
      <c r="P136" s="44"/>
      <c r="Q136" s="44"/>
      <c r="R136" s="44"/>
      <c r="S136" s="44"/>
      <c r="T136" s="44"/>
      <c r="U136" s="44"/>
      <c r="V136" s="44"/>
      <c r="W136" s="44"/>
      <c r="X136" s="44"/>
    </row>
    <row r="137" spans="3:24" ht="26" thickBot="1" x14ac:dyDescent="0.6">
      <c r="C137" s="66" t="s">
        <v>337</v>
      </c>
      <c r="D137" s="163" t="s">
        <v>117</v>
      </c>
      <c r="E137" s="164"/>
      <c r="F137" s="164"/>
      <c r="G137" s="164"/>
      <c r="H137" s="164"/>
      <c r="I137" s="164"/>
      <c r="J137" s="164"/>
      <c r="K137" s="165"/>
      <c r="L137" s="66" t="s">
        <v>338</v>
      </c>
      <c r="M137" s="166" t="s">
        <v>168</v>
      </c>
      <c r="N137" s="167"/>
      <c r="O137" s="168"/>
      <c r="U137" s="166" t="s">
        <v>3</v>
      </c>
      <c r="V137" s="168"/>
      <c r="W137" s="163" t="s">
        <v>177</v>
      </c>
      <c r="X137" s="165"/>
    </row>
    <row r="138" spans="3:24" ht="18" thickBot="1" x14ac:dyDescent="0.6"/>
    <row r="139" spans="3:24" ht="23" thickBot="1" x14ac:dyDescent="0.6">
      <c r="C139" s="41" t="s">
        <v>260</v>
      </c>
      <c r="D139" s="94" t="s">
        <v>243</v>
      </c>
      <c r="E139" s="95"/>
      <c r="F139" s="95"/>
      <c r="G139" s="95"/>
      <c r="H139" s="96"/>
      <c r="I139" s="94" t="s">
        <v>327</v>
      </c>
      <c r="J139" s="95"/>
      <c r="K139" s="96"/>
      <c r="L139" s="94" t="s">
        <v>328</v>
      </c>
      <c r="M139" s="95"/>
      <c r="N139" s="95"/>
      <c r="O139" s="96"/>
      <c r="P139" s="94" t="s">
        <v>329</v>
      </c>
      <c r="Q139" s="96"/>
      <c r="R139" s="94" t="s">
        <v>330</v>
      </c>
      <c r="S139" s="95"/>
      <c r="T139" s="96"/>
      <c r="U139" s="94" t="s">
        <v>331</v>
      </c>
      <c r="V139" s="95"/>
      <c r="W139" s="95"/>
      <c r="X139" s="96"/>
    </row>
    <row r="140" spans="3:24" ht="18" thickBot="1" x14ac:dyDescent="0.6"/>
    <row r="141" spans="3:24" ht="23" thickBot="1" x14ac:dyDescent="0.6">
      <c r="C141" s="41" t="s">
        <v>332</v>
      </c>
      <c r="D141" s="94"/>
      <c r="E141" s="95"/>
      <c r="F141" s="95"/>
      <c r="G141" s="95"/>
      <c r="H141" s="96"/>
      <c r="I141" s="94" t="s">
        <v>333</v>
      </c>
      <c r="J141" s="95"/>
      <c r="K141" s="96"/>
      <c r="L141" s="169"/>
      <c r="M141" s="170"/>
      <c r="N141" s="170"/>
      <c r="O141" s="171"/>
      <c r="P141" s="169"/>
      <c r="Q141" s="171"/>
      <c r="R141" s="169"/>
      <c r="S141" s="170"/>
      <c r="T141" s="171"/>
      <c r="U141" s="172"/>
      <c r="V141" s="173"/>
      <c r="W141" s="173"/>
      <c r="X141" s="174"/>
    </row>
    <row r="142" spans="3:24" ht="18" thickBot="1" x14ac:dyDescent="0.6"/>
    <row r="143" spans="3:24" ht="23" thickBot="1" x14ac:dyDescent="0.6">
      <c r="C143" s="41" t="s">
        <v>343</v>
      </c>
      <c r="D143" s="94" t="s">
        <v>56</v>
      </c>
      <c r="E143" s="95"/>
      <c r="F143" s="95"/>
      <c r="G143" s="95"/>
      <c r="H143" s="96"/>
      <c r="I143" s="94" t="s">
        <v>174</v>
      </c>
      <c r="J143" s="95"/>
      <c r="K143" s="96"/>
      <c r="L143" s="169">
        <v>6650</v>
      </c>
      <c r="M143" s="170"/>
      <c r="N143" s="170"/>
      <c r="O143" s="171"/>
      <c r="P143" s="169"/>
      <c r="Q143" s="171"/>
      <c r="R143" s="175">
        <f>IF(M$137="借方",R141+L143-P143,IF(M$137="貸方",R141-L143+P143,""))</f>
        <v>6650</v>
      </c>
      <c r="S143" s="176"/>
      <c r="T143" s="177"/>
      <c r="U143" s="172" t="s">
        <v>364</v>
      </c>
      <c r="V143" s="173"/>
      <c r="W143" s="173"/>
      <c r="X143" s="174"/>
    </row>
    <row r="144" spans="3:24" ht="18" thickBot="1" x14ac:dyDescent="0.6"/>
    <row r="145" spans="3:24" ht="47.25" customHeight="1" thickBot="1" x14ac:dyDescent="0.6">
      <c r="C145" s="41" t="s">
        <v>343</v>
      </c>
      <c r="D145" s="94" t="s">
        <v>360</v>
      </c>
      <c r="E145" s="95"/>
      <c r="F145" s="95"/>
      <c r="G145" s="95"/>
      <c r="H145" s="96"/>
      <c r="I145" s="94" t="s">
        <v>175</v>
      </c>
      <c r="J145" s="95"/>
      <c r="K145" s="96"/>
      <c r="L145" s="169"/>
      <c r="M145" s="170"/>
      <c r="N145" s="170"/>
      <c r="O145" s="171"/>
      <c r="P145" s="169">
        <v>6650</v>
      </c>
      <c r="Q145" s="171"/>
      <c r="R145" s="175">
        <f>IF(M$137="借方",R143+L145-P145,IF(M$137="貸方",R143-L145+P145,""))</f>
        <v>0</v>
      </c>
      <c r="S145" s="176"/>
      <c r="T145" s="177"/>
      <c r="U145" s="179" t="s">
        <v>362</v>
      </c>
      <c r="V145" s="180"/>
      <c r="W145" s="180"/>
      <c r="X145" s="181"/>
    </row>
    <row r="148" spans="3:24" ht="18" thickBot="1" x14ac:dyDescent="0.6"/>
    <row r="149" spans="3:24" ht="26" thickBot="1" x14ac:dyDescent="0.6">
      <c r="C149" s="166" t="s">
        <v>334</v>
      </c>
      <c r="D149" s="167"/>
      <c r="E149" s="167"/>
      <c r="F149" s="167"/>
      <c r="G149" s="167"/>
      <c r="H149" s="167"/>
      <c r="I149" s="167"/>
      <c r="J149" s="167"/>
      <c r="K149" s="167"/>
      <c r="L149" s="167"/>
      <c r="M149" s="167"/>
      <c r="N149" s="167"/>
      <c r="O149" s="167"/>
      <c r="P149" s="167"/>
      <c r="Q149" s="167"/>
      <c r="R149" s="167"/>
      <c r="S149" s="167"/>
      <c r="T149" s="167"/>
      <c r="U149" s="167"/>
      <c r="V149" s="167"/>
      <c r="W149" s="167"/>
      <c r="X149" s="168"/>
    </row>
    <row r="150" spans="3:24" ht="23" thickBot="1" x14ac:dyDescent="0.6">
      <c r="C150" s="44"/>
      <c r="D150" s="44"/>
      <c r="E150" s="44"/>
      <c r="F150" s="44"/>
      <c r="G150" s="44"/>
      <c r="H150" s="44"/>
      <c r="I150" s="44"/>
      <c r="J150" s="44"/>
      <c r="K150" s="44"/>
      <c r="L150" s="44"/>
      <c r="M150" s="44"/>
      <c r="N150" s="44"/>
      <c r="O150" s="44"/>
      <c r="P150" s="44"/>
      <c r="Q150" s="44"/>
      <c r="R150" s="44"/>
      <c r="S150" s="44"/>
      <c r="T150" s="44"/>
      <c r="U150" s="44"/>
      <c r="V150" s="44"/>
      <c r="W150" s="44"/>
      <c r="X150" s="44"/>
    </row>
    <row r="151" spans="3:24" ht="26" thickBot="1" x14ac:dyDescent="0.6">
      <c r="C151" s="66" t="s">
        <v>335</v>
      </c>
      <c r="D151" s="166" t="s">
        <v>336</v>
      </c>
      <c r="E151" s="167"/>
      <c r="F151" s="167"/>
      <c r="G151" s="167"/>
      <c r="H151" s="168"/>
      <c r="I151" s="166" t="s">
        <v>365</v>
      </c>
      <c r="J151" s="167"/>
      <c r="K151" s="168"/>
      <c r="L151" s="67"/>
      <c r="M151" s="67"/>
      <c r="N151" s="67"/>
      <c r="O151" s="67"/>
      <c r="P151" s="44"/>
      <c r="Q151" s="44"/>
      <c r="R151" s="44"/>
      <c r="S151" s="44"/>
      <c r="T151" s="44"/>
      <c r="U151" s="44"/>
      <c r="V151" s="44"/>
      <c r="W151" s="44"/>
      <c r="X151" s="44"/>
    </row>
    <row r="152" spans="3:24" ht="26" thickBot="1" x14ac:dyDescent="0.6">
      <c r="C152" s="67"/>
      <c r="D152" s="67"/>
      <c r="E152" s="67"/>
      <c r="F152" s="67"/>
      <c r="G152" s="67"/>
      <c r="H152" s="67"/>
      <c r="I152" s="67"/>
      <c r="J152" s="67"/>
      <c r="K152" s="67"/>
      <c r="L152" s="67"/>
      <c r="M152" s="67"/>
      <c r="N152" s="67"/>
      <c r="O152" s="67"/>
      <c r="P152" s="44"/>
      <c r="Q152" s="44"/>
      <c r="R152" s="44"/>
      <c r="S152" s="44"/>
      <c r="T152" s="44"/>
      <c r="U152" s="44"/>
      <c r="V152" s="44"/>
      <c r="W152" s="44"/>
      <c r="X152" s="44"/>
    </row>
    <row r="153" spans="3:24" ht="26" thickBot="1" x14ac:dyDescent="0.6">
      <c r="C153" s="66" t="s">
        <v>337</v>
      </c>
      <c r="D153" s="163" t="s">
        <v>174</v>
      </c>
      <c r="E153" s="164"/>
      <c r="F153" s="164"/>
      <c r="G153" s="164"/>
      <c r="H153" s="164"/>
      <c r="I153" s="164"/>
      <c r="J153" s="164"/>
      <c r="K153" s="165"/>
      <c r="L153" s="66" t="s">
        <v>338</v>
      </c>
      <c r="M153" s="166" t="s">
        <v>258</v>
      </c>
      <c r="N153" s="167"/>
      <c r="O153" s="168"/>
      <c r="U153" s="166" t="s">
        <v>3</v>
      </c>
      <c r="V153" s="168"/>
      <c r="W153" s="163" t="s">
        <v>177</v>
      </c>
      <c r="X153" s="165"/>
    </row>
    <row r="154" spans="3:24" ht="18" thickBot="1" x14ac:dyDescent="0.6"/>
    <row r="155" spans="3:24" ht="23" thickBot="1" x14ac:dyDescent="0.6">
      <c r="C155" s="41" t="s">
        <v>260</v>
      </c>
      <c r="D155" s="94" t="s">
        <v>243</v>
      </c>
      <c r="E155" s="95"/>
      <c r="F155" s="95"/>
      <c r="G155" s="95"/>
      <c r="H155" s="96"/>
      <c r="I155" s="94" t="s">
        <v>327</v>
      </c>
      <c r="J155" s="95"/>
      <c r="K155" s="96"/>
      <c r="L155" s="94" t="s">
        <v>328</v>
      </c>
      <c r="M155" s="95"/>
      <c r="N155" s="95"/>
      <c r="O155" s="96"/>
      <c r="P155" s="94" t="s">
        <v>329</v>
      </c>
      <c r="Q155" s="96"/>
      <c r="R155" s="94" t="s">
        <v>330</v>
      </c>
      <c r="S155" s="95"/>
      <c r="T155" s="96"/>
      <c r="U155" s="94" t="s">
        <v>331</v>
      </c>
      <c r="V155" s="95"/>
      <c r="W155" s="95"/>
      <c r="X155" s="96"/>
    </row>
    <row r="156" spans="3:24" ht="18" thickBot="1" x14ac:dyDescent="0.6"/>
    <row r="157" spans="3:24" ht="23" thickBot="1" x14ac:dyDescent="0.6">
      <c r="C157" s="41" t="s">
        <v>332</v>
      </c>
      <c r="D157" s="94"/>
      <c r="E157" s="95"/>
      <c r="F157" s="95"/>
      <c r="G157" s="95"/>
      <c r="H157" s="96"/>
      <c r="I157" s="94" t="s">
        <v>333</v>
      </c>
      <c r="J157" s="95"/>
      <c r="K157" s="96"/>
      <c r="L157" s="169"/>
      <c r="M157" s="170"/>
      <c r="N157" s="170"/>
      <c r="O157" s="171"/>
      <c r="P157" s="169"/>
      <c r="Q157" s="171"/>
      <c r="R157" s="169">
        <v>0</v>
      </c>
      <c r="S157" s="170"/>
      <c r="T157" s="171"/>
      <c r="U157" s="172"/>
      <c r="V157" s="173"/>
      <c r="W157" s="173"/>
      <c r="X157" s="174"/>
    </row>
    <row r="158" spans="3:24" ht="18" thickBot="1" x14ac:dyDescent="0.6"/>
    <row r="159" spans="3:24" ht="23" thickBot="1" x14ac:dyDescent="0.6">
      <c r="C159" s="41" t="s">
        <v>343</v>
      </c>
      <c r="D159" s="94" t="s">
        <v>56</v>
      </c>
      <c r="E159" s="95"/>
      <c r="F159" s="95"/>
      <c r="G159" s="95"/>
      <c r="H159" s="96"/>
      <c r="I159" s="94" t="s">
        <v>361</v>
      </c>
      <c r="J159" s="95"/>
      <c r="K159" s="96"/>
      <c r="L159" s="169"/>
      <c r="M159" s="170"/>
      <c r="N159" s="170"/>
      <c r="O159" s="171"/>
      <c r="P159" s="169">
        <v>6650</v>
      </c>
      <c r="Q159" s="171"/>
      <c r="R159" s="175">
        <f>IF(M$153="借方",R157+L159-P159,IF(M$153="貸方",R157-L159+P159,""))</f>
        <v>6650</v>
      </c>
      <c r="S159" s="176"/>
      <c r="T159" s="177"/>
      <c r="U159" s="172" t="s">
        <v>366</v>
      </c>
      <c r="V159" s="173"/>
      <c r="W159" s="173"/>
      <c r="X159" s="174"/>
    </row>
    <row r="160" spans="3:24" ht="18" thickBot="1" x14ac:dyDescent="0.6"/>
    <row r="161" spans="3:24" ht="45.75" customHeight="1" thickBot="1" x14ac:dyDescent="0.6">
      <c r="C161" s="41" t="s">
        <v>343</v>
      </c>
      <c r="D161" s="94" t="s">
        <v>360</v>
      </c>
      <c r="E161" s="95"/>
      <c r="F161" s="95"/>
      <c r="G161" s="95"/>
      <c r="H161" s="96"/>
      <c r="I161" s="94" t="s">
        <v>358</v>
      </c>
      <c r="J161" s="95"/>
      <c r="K161" s="96"/>
      <c r="L161" s="169">
        <v>6650</v>
      </c>
      <c r="M161" s="170"/>
      <c r="N161" s="170"/>
      <c r="O161" s="171"/>
      <c r="P161" s="169"/>
      <c r="Q161" s="171"/>
      <c r="R161" s="175">
        <f>IF(M$153="借方",R159+L161-P161,IF(M$153="貸方",R159-L161+P161,""))</f>
        <v>0</v>
      </c>
      <c r="S161" s="176"/>
      <c r="T161" s="177"/>
      <c r="U161" s="179" t="s">
        <v>367</v>
      </c>
      <c r="V161" s="180"/>
      <c r="W161" s="180"/>
      <c r="X161" s="181"/>
    </row>
    <row r="164" spans="3:24" ht="18" thickBot="1" x14ac:dyDescent="0.6"/>
    <row r="165" spans="3:24" ht="26" thickBot="1" x14ac:dyDescent="0.6">
      <c r="C165" s="166" t="s">
        <v>334</v>
      </c>
      <c r="D165" s="167"/>
      <c r="E165" s="167"/>
      <c r="F165" s="167"/>
      <c r="G165" s="167"/>
      <c r="H165" s="167"/>
      <c r="I165" s="167"/>
      <c r="J165" s="167"/>
      <c r="K165" s="167"/>
      <c r="L165" s="167"/>
      <c r="M165" s="167"/>
      <c r="N165" s="167"/>
      <c r="O165" s="167"/>
      <c r="P165" s="167"/>
      <c r="Q165" s="167"/>
      <c r="R165" s="167"/>
      <c r="S165" s="167"/>
      <c r="T165" s="167"/>
      <c r="U165" s="167"/>
      <c r="V165" s="167"/>
      <c r="W165" s="167"/>
      <c r="X165" s="168"/>
    </row>
    <row r="166" spans="3:24" ht="23" thickBot="1" x14ac:dyDescent="0.6">
      <c r="C166" s="44"/>
      <c r="D166" s="44"/>
      <c r="E166" s="44"/>
      <c r="F166" s="44"/>
      <c r="G166" s="44"/>
      <c r="H166" s="44"/>
      <c r="I166" s="44"/>
      <c r="J166" s="44"/>
      <c r="K166" s="44"/>
      <c r="L166" s="44"/>
      <c r="M166" s="44"/>
      <c r="N166" s="44"/>
      <c r="O166" s="44"/>
      <c r="P166" s="44"/>
      <c r="Q166" s="44"/>
      <c r="R166" s="44"/>
      <c r="S166" s="44"/>
      <c r="T166" s="44"/>
      <c r="U166" s="44"/>
      <c r="V166" s="44"/>
      <c r="W166" s="44"/>
      <c r="X166" s="44"/>
    </row>
    <row r="167" spans="3:24" ht="26" thickBot="1" x14ac:dyDescent="0.6">
      <c r="C167" s="66" t="s">
        <v>335</v>
      </c>
      <c r="D167" s="166" t="s">
        <v>336</v>
      </c>
      <c r="E167" s="167"/>
      <c r="F167" s="167"/>
      <c r="G167" s="167"/>
      <c r="H167" s="168"/>
      <c r="I167" s="166" t="s">
        <v>345</v>
      </c>
      <c r="J167" s="167"/>
      <c r="K167" s="168"/>
      <c r="L167" s="67"/>
      <c r="M167" s="67"/>
      <c r="N167" s="67"/>
      <c r="O167" s="67"/>
      <c r="P167" s="44"/>
      <c r="Q167" s="44"/>
      <c r="R167" s="44"/>
      <c r="S167" s="44"/>
      <c r="T167" s="44"/>
      <c r="U167" s="44"/>
      <c r="V167" s="44"/>
      <c r="W167" s="44"/>
      <c r="X167" s="44"/>
    </row>
    <row r="168" spans="3:24" ht="26" thickBot="1" x14ac:dyDescent="0.6">
      <c r="C168" s="67"/>
      <c r="D168" s="67"/>
      <c r="E168" s="67"/>
      <c r="F168" s="67"/>
      <c r="G168" s="67"/>
      <c r="H168" s="67"/>
      <c r="I168" s="67"/>
      <c r="J168" s="67"/>
      <c r="K168" s="67"/>
      <c r="L168" s="67"/>
      <c r="M168" s="67"/>
      <c r="N168" s="67"/>
      <c r="O168" s="67"/>
      <c r="P168" s="44"/>
      <c r="Q168" s="44"/>
      <c r="R168" s="44"/>
      <c r="S168" s="44"/>
      <c r="T168" s="44"/>
      <c r="U168" s="44"/>
      <c r="V168" s="44"/>
      <c r="W168" s="44"/>
      <c r="X168" s="44"/>
    </row>
    <row r="169" spans="3:24" ht="26" thickBot="1" x14ac:dyDescent="0.6">
      <c r="C169" s="66" t="s">
        <v>337</v>
      </c>
      <c r="D169" s="163" t="s">
        <v>368</v>
      </c>
      <c r="E169" s="164"/>
      <c r="F169" s="164"/>
      <c r="G169" s="164"/>
      <c r="H169" s="164"/>
      <c r="I169" s="164"/>
      <c r="J169" s="164"/>
      <c r="K169" s="165"/>
      <c r="L169" s="66" t="s">
        <v>338</v>
      </c>
      <c r="M169" s="166" t="s">
        <v>168</v>
      </c>
      <c r="N169" s="167"/>
      <c r="O169" s="168"/>
      <c r="U169" s="166" t="s">
        <v>3</v>
      </c>
      <c r="V169" s="168"/>
      <c r="W169" s="163" t="s">
        <v>177</v>
      </c>
      <c r="X169" s="165"/>
    </row>
    <row r="170" spans="3:24" ht="18" thickBot="1" x14ac:dyDescent="0.6"/>
    <row r="171" spans="3:24" ht="23" thickBot="1" x14ac:dyDescent="0.6">
      <c r="C171" s="41" t="s">
        <v>260</v>
      </c>
      <c r="D171" s="94" t="s">
        <v>243</v>
      </c>
      <c r="E171" s="95"/>
      <c r="F171" s="95"/>
      <c r="G171" s="95"/>
      <c r="H171" s="96"/>
      <c r="I171" s="94" t="s">
        <v>327</v>
      </c>
      <c r="J171" s="95"/>
      <c r="K171" s="96"/>
      <c r="L171" s="94" t="s">
        <v>328</v>
      </c>
      <c r="M171" s="95"/>
      <c r="N171" s="95"/>
      <c r="O171" s="96"/>
      <c r="P171" s="94" t="s">
        <v>329</v>
      </c>
      <c r="Q171" s="96"/>
      <c r="R171" s="94" t="s">
        <v>330</v>
      </c>
      <c r="S171" s="95"/>
      <c r="T171" s="96"/>
      <c r="U171" s="94" t="s">
        <v>331</v>
      </c>
      <c r="V171" s="95"/>
      <c r="W171" s="95"/>
      <c r="X171" s="96"/>
    </row>
    <row r="172" spans="3:24" ht="18" thickBot="1" x14ac:dyDescent="0.6"/>
    <row r="173" spans="3:24" ht="23" thickBot="1" x14ac:dyDescent="0.6">
      <c r="C173" s="41" t="s">
        <v>332</v>
      </c>
      <c r="D173" s="94"/>
      <c r="E173" s="95"/>
      <c r="F173" s="95"/>
      <c r="G173" s="95"/>
      <c r="H173" s="96"/>
      <c r="I173" s="94" t="s">
        <v>333</v>
      </c>
      <c r="J173" s="95"/>
      <c r="K173" s="96"/>
      <c r="L173" s="169"/>
      <c r="M173" s="170"/>
      <c r="N173" s="170"/>
      <c r="O173" s="171"/>
      <c r="P173" s="169"/>
      <c r="Q173" s="171"/>
      <c r="R173" s="169"/>
      <c r="S173" s="170"/>
      <c r="T173" s="171"/>
      <c r="U173" s="172"/>
      <c r="V173" s="173"/>
      <c r="W173" s="173"/>
      <c r="X173" s="174"/>
    </row>
    <row r="174" spans="3:24" ht="18" thickBot="1" x14ac:dyDescent="0.6"/>
    <row r="175" spans="3:24" ht="23" thickBot="1" x14ac:dyDescent="0.6">
      <c r="C175" s="41" t="s">
        <v>343</v>
      </c>
      <c r="D175" s="94" t="s">
        <v>56</v>
      </c>
      <c r="E175" s="95"/>
      <c r="F175" s="95"/>
      <c r="G175" s="95"/>
      <c r="H175" s="96"/>
      <c r="I175" s="94" t="s">
        <v>369</v>
      </c>
      <c r="J175" s="95"/>
      <c r="K175" s="96"/>
      <c r="L175" s="169">
        <v>950</v>
      </c>
      <c r="M175" s="170"/>
      <c r="N175" s="170"/>
      <c r="O175" s="171"/>
      <c r="P175" s="169"/>
      <c r="Q175" s="171"/>
      <c r="R175" s="175">
        <f>IF(M$169="借方",R173+L175-P175,IF(M$169="貸方",R173-L175+P175,""))</f>
        <v>950</v>
      </c>
      <c r="S175" s="176"/>
      <c r="T175" s="177"/>
      <c r="U175" s="172" t="s">
        <v>370</v>
      </c>
      <c r="V175" s="173"/>
      <c r="W175" s="173"/>
      <c r="X175" s="174"/>
    </row>
    <row r="178" spans="3:24" ht="18" thickBot="1" x14ac:dyDescent="0.6"/>
    <row r="179" spans="3:24" ht="26" thickBot="1" x14ac:dyDescent="0.6">
      <c r="C179" s="166" t="s">
        <v>334</v>
      </c>
      <c r="D179" s="167"/>
      <c r="E179" s="167"/>
      <c r="F179" s="167"/>
      <c r="G179" s="167"/>
      <c r="H179" s="167"/>
      <c r="I179" s="167"/>
      <c r="J179" s="167"/>
      <c r="K179" s="167"/>
      <c r="L179" s="167"/>
      <c r="M179" s="167"/>
      <c r="N179" s="167"/>
      <c r="O179" s="167"/>
      <c r="P179" s="167"/>
      <c r="Q179" s="167"/>
      <c r="R179" s="167"/>
      <c r="S179" s="167"/>
      <c r="T179" s="167"/>
      <c r="U179" s="167"/>
      <c r="V179" s="167"/>
      <c r="W179" s="167"/>
      <c r="X179" s="168"/>
    </row>
    <row r="180" spans="3:24" ht="23" thickBot="1" x14ac:dyDescent="0.6">
      <c r="C180" s="44"/>
      <c r="D180" s="44"/>
      <c r="E180" s="44"/>
      <c r="F180" s="44"/>
      <c r="G180" s="44"/>
      <c r="H180" s="44"/>
      <c r="I180" s="44"/>
      <c r="J180" s="44"/>
      <c r="K180" s="44"/>
      <c r="L180" s="44"/>
      <c r="M180" s="44"/>
      <c r="N180" s="44"/>
      <c r="O180" s="44"/>
      <c r="P180" s="44"/>
      <c r="Q180" s="44"/>
      <c r="R180" s="44"/>
      <c r="S180" s="44"/>
      <c r="T180" s="44"/>
      <c r="U180" s="44"/>
      <c r="V180" s="44"/>
      <c r="W180" s="44"/>
      <c r="X180" s="44"/>
    </row>
    <row r="181" spans="3:24" ht="26" thickBot="1" x14ac:dyDescent="0.6">
      <c r="C181" s="66" t="s">
        <v>335</v>
      </c>
      <c r="D181" s="166" t="s">
        <v>336</v>
      </c>
      <c r="E181" s="167"/>
      <c r="F181" s="167"/>
      <c r="G181" s="167"/>
      <c r="H181" s="168"/>
      <c r="I181" s="166" t="s">
        <v>365</v>
      </c>
      <c r="J181" s="167"/>
      <c r="K181" s="168"/>
      <c r="L181" s="67"/>
      <c r="M181" s="67"/>
      <c r="N181" s="67"/>
      <c r="O181" s="67"/>
      <c r="P181" s="44"/>
      <c r="Q181" s="44"/>
      <c r="R181" s="44"/>
      <c r="S181" s="44"/>
      <c r="T181" s="44"/>
      <c r="U181" s="44"/>
      <c r="V181" s="44"/>
      <c r="W181" s="44"/>
      <c r="X181" s="44"/>
    </row>
    <row r="182" spans="3:24" ht="26" thickBot="1" x14ac:dyDescent="0.6">
      <c r="C182" s="67"/>
      <c r="D182" s="67"/>
      <c r="E182" s="67"/>
      <c r="F182" s="67"/>
      <c r="G182" s="67"/>
      <c r="H182" s="67"/>
      <c r="I182" s="67"/>
      <c r="J182" s="67"/>
      <c r="K182" s="67"/>
      <c r="L182" s="67"/>
      <c r="M182" s="67"/>
      <c r="N182" s="67"/>
      <c r="O182" s="67"/>
      <c r="P182" s="44"/>
      <c r="Q182" s="44"/>
      <c r="R182" s="44"/>
      <c r="S182" s="44"/>
      <c r="T182" s="44"/>
      <c r="U182" s="44"/>
      <c r="V182" s="44"/>
      <c r="W182" s="44"/>
      <c r="X182" s="44"/>
    </row>
    <row r="183" spans="3:24" ht="26" thickBot="1" x14ac:dyDescent="0.6">
      <c r="C183" s="66" t="s">
        <v>337</v>
      </c>
      <c r="D183" s="163" t="s">
        <v>369</v>
      </c>
      <c r="E183" s="164"/>
      <c r="F183" s="164"/>
      <c r="G183" s="164"/>
      <c r="H183" s="164"/>
      <c r="I183" s="164"/>
      <c r="J183" s="164"/>
      <c r="K183" s="165"/>
      <c r="L183" s="66" t="s">
        <v>338</v>
      </c>
      <c r="M183" s="166" t="s">
        <v>258</v>
      </c>
      <c r="N183" s="167"/>
      <c r="O183" s="168"/>
      <c r="U183" s="166" t="s">
        <v>3</v>
      </c>
      <c r="V183" s="168"/>
      <c r="W183" s="163" t="s">
        <v>177</v>
      </c>
      <c r="X183" s="165"/>
    </row>
    <row r="184" spans="3:24" ht="18" thickBot="1" x14ac:dyDescent="0.6"/>
    <row r="185" spans="3:24" ht="23" thickBot="1" x14ac:dyDescent="0.6">
      <c r="C185" s="41" t="s">
        <v>260</v>
      </c>
      <c r="D185" s="94" t="s">
        <v>243</v>
      </c>
      <c r="E185" s="95"/>
      <c r="F185" s="95"/>
      <c r="G185" s="95"/>
      <c r="H185" s="96"/>
      <c r="I185" s="94" t="s">
        <v>327</v>
      </c>
      <c r="J185" s="95"/>
      <c r="K185" s="96"/>
      <c r="L185" s="94" t="s">
        <v>328</v>
      </c>
      <c r="M185" s="95"/>
      <c r="N185" s="95"/>
      <c r="O185" s="96"/>
      <c r="P185" s="94" t="s">
        <v>329</v>
      </c>
      <c r="Q185" s="96"/>
      <c r="R185" s="94" t="s">
        <v>330</v>
      </c>
      <c r="S185" s="95"/>
      <c r="T185" s="96"/>
      <c r="U185" s="94" t="s">
        <v>331</v>
      </c>
      <c r="V185" s="95"/>
      <c r="W185" s="95"/>
      <c r="X185" s="96"/>
    </row>
    <row r="186" spans="3:24" ht="18" thickBot="1" x14ac:dyDescent="0.6"/>
    <row r="187" spans="3:24" ht="23" thickBot="1" x14ac:dyDescent="0.6">
      <c r="C187" s="41" t="s">
        <v>332</v>
      </c>
      <c r="D187" s="94"/>
      <c r="E187" s="95"/>
      <c r="F187" s="95"/>
      <c r="G187" s="95"/>
      <c r="H187" s="96"/>
      <c r="I187" s="94" t="s">
        <v>333</v>
      </c>
      <c r="J187" s="95"/>
      <c r="K187" s="96"/>
      <c r="L187" s="169"/>
      <c r="M187" s="170"/>
      <c r="N187" s="170"/>
      <c r="O187" s="171"/>
      <c r="P187" s="169"/>
      <c r="Q187" s="171"/>
      <c r="R187" s="169">
        <v>990</v>
      </c>
      <c r="S187" s="170"/>
      <c r="T187" s="171"/>
      <c r="U187" s="172" t="s">
        <v>352</v>
      </c>
      <c r="V187" s="173"/>
      <c r="W187" s="173"/>
      <c r="X187" s="174"/>
    </row>
    <row r="188" spans="3:24" ht="18" thickBot="1" x14ac:dyDescent="0.6"/>
    <row r="189" spans="3:24" ht="23" thickBot="1" x14ac:dyDescent="0.6">
      <c r="C189" s="41" t="s">
        <v>343</v>
      </c>
      <c r="D189" s="94" t="s">
        <v>56</v>
      </c>
      <c r="E189" s="95"/>
      <c r="F189" s="95"/>
      <c r="G189" s="95"/>
      <c r="H189" s="96"/>
      <c r="I189" s="94" t="s">
        <v>347</v>
      </c>
      <c r="J189" s="95"/>
      <c r="K189" s="96"/>
      <c r="L189" s="169"/>
      <c r="M189" s="170"/>
      <c r="N189" s="170"/>
      <c r="O189" s="171"/>
      <c r="P189" s="169">
        <v>1045</v>
      </c>
      <c r="Q189" s="171"/>
      <c r="R189" s="175">
        <f>IF(M183="借方",R187+L189-P189,IF(M183="貸方",R187-L189+P189,""))</f>
        <v>2035</v>
      </c>
      <c r="S189" s="176"/>
      <c r="T189" s="177"/>
      <c r="U189" s="172" t="s">
        <v>400</v>
      </c>
      <c r="V189" s="173"/>
      <c r="W189" s="173"/>
      <c r="X189" s="174"/>
    </row>
    <row r="190" spans="3:24" ht="18" thickBot="1" x14ac:dyDescent="0.6"/>
    <row r="191" spans="3:24" ht="23" thickBot="1" x14ac:dyDescent="0.6">
      <c r="C191" s="41" t="s">
        <v>343</v>
      </c>
      <c r="D191" s="94" t="s">
        <v>56</v>
      </c>
      <c r="E191" s="95"/>
      <c r="F191" s="95"/>
      <c r="G191" s="95"/>
      <c r="H191" s="96"/>
      <c r="I191" s="94" t="s">
        <v>347</v>
      </c>
      <c r="J191" s="95"/>
      <c r="K191" s="96"/>
      <c r="L191" s="169"/>
      <c r="M191" s="170"/>
      <c r="N191" s="170"/>
      <c r="O191" s="171"/>
      <c r="P191" s="169">
        <v>330</v>
      </c>
      <c r="Q191" s="171"/>
      <c r="R191" s="175">
        <f>IF(M183="借方",R189+L191-P191,IF(M183="貸方",R189-L191+P191,""))</f>
        <v>2365</v>
      </c>
      <c r="S191" s="176"/>
      <c r="T191" s="177"/>
      <c r="U191" s="172" t="s">
        <v>401</v>
      </c>
      <c r="V191" s="173"/>
      <c r="W191" s="173"/>
      <c r="X191" s="174"/>
    </row>
    <row r="192" spans="3:24" ht="18" thickBot="1" x14ac:dyDescent="0.6"/>
    <row r="193" spans="3:24" ht="23" thickBot="1" x14ac:dyDescent="0.6">
      <c r="C193" s="41" t="s">
        <v>343</v>
      </c>
      <c r="D193" s="94" t="s">
        <v>58</v>
      </c>
      <c r="E193" s="95"/>
      <c r="F193" s="95"/>
      <c r="G193" s="95"/>
      <c r="H193" s="96"/>
      <c r="I193" s="94" t="s">
        <v>347</v>
      </c>
      <c r="J193" s="95"/>
      <c r="K193" s="96"/>
      <c r="L193" s="169"/>
      <c r="M193" s="170"/>
      <c r="N193" s="170"/>
      <c r="O193" s="171"/>
      <c r="P193" s="169">
        <v>110</v>
      </c>
      <c r="Q193" s="171"/>
      <c r="R193" s="175">
        <f>IF(M183="借方",R191+L193-P193,IF(M183="貸方",R191-L193+P193,""))</f>
        <v>2475</v>
      </c>
      <c r="S193" s="176"/>
      <c r="T193" s="177"/>
      <c r="U193" s="172" t="s">
        <v>402</v>
      </c>
      <c r="V193" s="173"/>
      <c r="W193" s="173"/>
      <c r="X193" s="174"/>
    </row>
    <row r="194" spans="3:24" ht="18" thickBot="1" x14ac:dyDescent="0.6"/>
    <row r="195" spans="3:24" ht="23" thickBot="1" x14ac:dyDescent="0.6">
      <c r="C195" s="41" t="s">
        <v>343</v>
      </c>
      <c r="D195" s="94" t="s">
        <v>56</v>
      </c>
      <c r="E195" s="95"/>
      <c r="F195" s="95"/>
      <c r="G195" s="95"/>
      <c r="H195" s="96"/>
      <c r="I195" s="94" t="s">
        <v>163</v>
      </c>
      <c r="J195" s="95"/>
      <c r="K195" s="96"/>
      <c r="L195" s="169">
        <v>550</v>
      </c>
      <c r="M195" s="170"/>
      <c r="N195" s="170"/>
      <c r="O195" s="171"/>
      <c r="P195" s="169"/>
      <c r="Q195" s="171"/>
      <c r="R195" s="175">
        <f>IF(M183="借方",R193+L195-P195,IF(M183="貸方",R193-L195+P195,""))</f>
        <v>1925</v>
      </c>
      <c r="S195" s="176"/>
      <c r="T195" s="177"/>
      <c r="U195" s="172" t="s">
        <v>410</v>
      </c>
      <c r="V195" s="173"/>
      <c r="W195" s="173"/>
      <c r="X195" s="174"/>
    </row>
    <row r="196" spans="3:24" ht="18" thickBot="1" x14ac:dyDescent="0.6"/>
    <row r="197" spans="3:24" ht="23" thickBot="1" x14ac:dyDescent="0.6">
      <c r="C197" s="41" t="s">
        <v>343</v>
      </c>
      <c r="D197" s="94" t="s">
        <v>379</v>
      </c>
      <c r="E197" s="95"/>
      <c r="F197" s="95"/>
      <c r="G197" s="95"/>
      <c r="H197" s="96"/>
      <c r="I197" s="94" t="s">
        <v>163</v>
      </c>
      <c r="J197" s="95"/>
      <c r="K197" s="96"/>
      <c r="L197" s="169">
        <v>440</v>
      </c>
      <c r="M197" s="170"/>
      <c r="N197" s="170"/>
      <c r="O197" s="171"/>
      <c r="P197" s="169"/>
      <c r="Q197" s="171"/>
      <c r="R197" s="175">
        <f>IF(M$183="借方",R195+L197-P197,IF(M$183="貸方",R195-L197+P197,""))</f>
        <v>1485</v>
      </c>
      <c r="S197" s="176"/>
      <c r="T197" s="177"/>
      <c r="U197" s="172" t="s">
        <v>411</v>
      </c>
      <c r="V197" s="173"/>
      <c r="W197" s="173"/>
      <c r="X197" s="174"/>
    </row>
    <row r="198" spans="3:24" ht="18" thickBot="1" x14ac:dyDescent="0.6"/>
    <row r="199" spans="3:24" ht="23" thickBot="1" x14ac:dyDescent="0.6">
      <c r="C199" s="41" t="s">
        <v>348</v>
      </c>
      <c r="D199" s="94" t="s">
        <v>56</v>
      </c>
      <c r="E199" s="95"/>
      <c r="F199" s="95"/>
      <c r="G199" s="95"/>
      <c r="H199" s="96"/>
      <c r="I199" s="94" t="s">
        <v>163</v>
      </c>
      <c r="J199" s="95"/>
      <c r="K199" s="96"/>
      <c r="L199" s="169">
        <v>330</v>
      </c>
      <c r="M199" s="170"/>
      <c r="N199" s="170"/>
      <c r="O199" s="171"/>
      <c r="P199" s="169"/>
      <c r="Q199" s="171"/>
      <c r="R199" s="175">
        <f>IF(M$183="借方",R197+L199-P199,IF(M$183="貸方",R197-L199+P199,""))</f>
        <v>1155</v>
      </c>
      <c r="S199" s="176"/>
      <c r="T199" s="177"/>
      <c r="U199" s="172" t="s">
        <v>412</v>
      </c>
      <c r="V199" s="173"/>
      <c r="W199" s="173"/>
      <c r="X199" s="174"/>
    </row>
    <row r="200" spans="3:24" ht="18" thickBot="1" x14ac:dyDescent="0.6"/>
    <row r="201" spans="3:24" ht="23" thickBot="1" x14ac:dyDescent="0.6">
      <c r="C201" s="41" t="s">
        <v>348</v>
      </c>
      <c r="D201" s="94" t="s">
        <v>379</v>
      </c>
      <c r="E201" s="95"/>
      <c r="F201" s="95"/>
      <c r="G201" s="95"/>
      <c r="H201" s="96"/>
      <c r="I201" s="94" t="s">
        <v>163</v>
      </c>
      <c r="J201" s="95"/>
      <c r="K201" s="96"/>
      <c r="L201" s="169">
        <v>110</v>
      </c>
      <c r="M201" s="170"/>
      <c r="N201" s="170"/>
      <c r="O201" s="171"/>
      <c r="P201" s="169"/>
      <c r="Q201" s="171"/>
      <c r="R201" s="175">
        <f>IF(M$183="借方",R199+L201-P201,IF(M$183="貸方",R199-L201+P201,""))</f>
        <v>1045</v>
      </c>
      <c r="S201" s="176"/>
      <c r="T201" s="177"/>
      <c r="U201" s="172" t="s">
        <v>413</v>
      </c>
      <c r="V201" s="173"/>
      <c r="W201" s="173"/>
      <c r="X201" s="174"/>
    </row>
    <row r="202" spans="3:24" ht="18" thickBot="1" x14ac:dyDescent="0.6"/>
    <row r="203" spans="3:24" ht="23" thickBot="1" x14ac:dyDescent="0.6">
      <c r="C203" s="41" t="s">
        <v>348</v>
      </c>
      <c r="D203" s="94" t="s">
        <v>379</v>
      </c>
      <c r="E203" s="95"/>
      <c r="F203" s="95"/>
      <c r="G203" s="95"/>
      <c r="H203" s="96"/>
      <c r="I203" s="94" t="s">
        <v>163</v>
      </c>
      <c r="J203" s="95"/>
      <c r="K203" s="96"/>
      <c r="L203" s="169">
        <v>1045</v>
      </c>
      <c r="M203" s="170"/>
      <c r="N203" s="170"/>
      <c r="O203" s="171"/>
      <c r="P203" s="169"/>
      <c r="Q203" s="171"/>
      <c r="R203" s="175">
        <f>IF(M$183="借方",R201+L203-P203,IF(M$183="貸方",R201-L203+P203,""))</f>
        <v>0</v>
      </c>
      <c r="S203" s="176"/>
      <c r="T203" s="177"/>
      <c r="U203" s="172" t="s">
        <v>417</v>
      </c>
      <c r="V203" s="173"/>
      <c r="W203" s="173"/>
      <c r="X203" s="174"/>
    </row>
    <row r="206" spans="3:24" ht="18" thickBot="1" x14ac:dyDescent="0.6"/>
    <row r="207" spans="3:24" ht="26" thickBot="1" x14ac:dyDescent="0.6">
      <c r="C207" s="166" t="s">
        <v>334</v>
      </c>
      <c r="D207" s="167"/>
      <c r="E207" s="167"/>
      <c r="F207" s="167"/>
      <c r="G207" s="167"/>
      <c r="H207" s="167"/>
      <c r="I207" s="167"/>
      <c r="J207" s="167"/>
      <c r="K207" s="167"/>
      <c r="L207" s="167"/>
      <c r="M207" s="167"/>
      <c r="N207" s="167"/>
      <c r="O207" s="167"/>
      <c r="P207" s="167"/>
      <c r="Q207" s="167"/>
      <c r="R207" s="167"/>
      <c r="S207" s="167"/>
      <c r="T207" s="167"/>
      <c r="U207" s="167"/>
      <c r="V207" s="167"/>
      <c r="W207" s="167"/>
      <c r="X207" s="168"/>
    </row>
    <row r="208" spans="3:24" ht="23" thickBot="1" x14ac:dyDescent="0.6">
      <c r="C208" s="44"/>
      <c r="D208" s="44"/>
      <c r="E208" s="44"/>
      <c r="F208" s="44"/>
      <c r="G208" s="44"/>
      <c r="H208" s="44"/>
      <c r="I208" s="44"/>
      <c r="J208" s="44"/>
      <c r="K208" s="44"/>
      <c r="L208" s="44"/>
      <c r="M208" s="44"/>
      <c r="N208" s="44"/>
      <c r="O208" s="44"/>
      <c r="P208" s="44"/>
      <c r="Q208" s="44"/>
      <c r="R208" s="44"/>
      <c r="S208" s="44"/>
      <c r="T208" s="44"/>
      <c r="U208" s="44"/>
      <c r="V208" s="44"/>
      <c r="W208" s="44"/>
      <c r="X208" s="44"/>
    </row>
    <row r="209" spans="3:24" ht="26" thickBot="1" x14ac:dyDescent="0.6">
      <c r="C209" s="66" t="s">
        <v>335</v>
      </c>
      <c r="D209" s="166" t="s">
        <v>336</v>
      </c>
      <c r="E209" s="167"/>
      <c r="F209" s="167"/>
      <c r="G209" s="167"/>
      <c r="H209" s="168"/>
      <c r="I209" s="166" t="s">
        <v>372</v>
      </c>
      <c r="J209" s="167"/>
      <c r="K209" s="168"/>
      <c r="L209" s="67"/>
      <c r="M209" s="67"/>
      <c r="N209" s="67"/>
      <c r="O209" s="67"/>
      <c r="P209" s="44"/>
      <c r="Q209" s="44"/>
      <c r="R209" s="44"/>
      <c r="S209" s="44"/>
      <c r="T209" s="44"/>
      <c r="U209" s="44"/>
      <c r="V209" s="44"/>
      <c r="W209" s="44"/>
      <c r="X209" s="44"/>
    </row>
    <row r="210" spans="3:24" ht="26" thickBot="1" x14ac:dyDescent="0.6">
      <c r="C210" s="67"/>
      <c r="D210" s="67"/>
      <c r="E210" s="67"/>
      <c r="F210" s="67"/>
      <c r="G210" s="67"/>
      <c r="H210" s="67"/>
      <c r="I210" s="67"/>
      <c r="J210" s="67"/>
      <c r="K210" s="67"/>
      <c r="L210" s="67"/>
      <c r="M210" s="67"/>
      <c r="N210" s="67"/>
      <c r="O210" s="67"/>
      <c r="P210" s="44"/>
      <c r="Q210" s="44"/>
      <c r="R210" s="44"/>
      <c r="S210" s="44"/>
      <c r="T210" s="44"/>
      <c r="U210" s="44"/>
      <c r="V210" s="44"/>
      <c r="W210" s="44"/>
      <c r="X210" s="44"/>
    </row>
    <row r="211" spans="3:24" ht="26" thickBot="1" x14ac:dyDescent="0.6">
      <c r="C211" s="66" t="s">
        <v>337</v>
      </c>
      <c r="D211" s="163" t="s">
        <v>373</v>
      </c>
      <c r="E211" s="164"/>
      <c r="F211" s="164"/>
      <c r="G211" s="164"/>
      <c r="H211" s="164"/>
      <c r="I211" s="164"/>
      <c r="J211" s="164"/>
      <c r="K211" s="165"/>
      <c r="L211" s="66" t="s">
        <v>338</v>
      </c>
      <c r="M211" s="166" t="s">
        <v>210</v>
      </c>
      <c r="N211" s="167"/>
      <c r="O211" s="168"/>
      <c r="U211" s="166" t="s">
        <v>3</v>
      </c>
      <c r="V211" s="168"/>
      <c r="W211" s="163" t="s">
        <v>177</v>
      </c>
      <c r="X211" s="165"/>
    </row>
    <row r="212" spans="3:24" ht="18" thickBot="1" x14ac:dyDescent="0.6"/>
    <row r="213" spans="3:24" ht="23" thickBot="1" x14ac:dyDescent="0.6">
      <c r="C213" s="41" t="s">
        <v>260</v>
      </c>
      <c r="D213" s="94" t="s">
        <v>243</v>
      </c>
      <c r="E213" s="95"/>
      <c r="F213" s="95"/>
      <c r="G213" s="95"/>
      <c r="H213" s="96"/>
      <c r="I213" s="94" t="s">
        <v>327</v>
      </c>
      <c r="J213" s="95"/>
      <c r="K213" s="96"/>
      <c r="L213" s="94" t="s">
        <v>328</v>
      </c>
      <c r="M213" s="95"/>
      <c r="N213" s="95"/>
      <c r="O213" s="96"/>
      <c r="P213" s="94" t="s">
        <v>329</v>
      </c>
      <c r="Q213" s="96"/>
      <c r="R213" s="94" t="s">
        <v>330</v>
      </c>
      <c r="S213" s="95"/>
      <c r="T213" s="96"/>
      <c r="U213" s="94" t="s">
        <v>331</v>
      </c>
      <c r="V213" s="95"/>
      <c r="W213" s="95"/>
      <c r="X213" s="96"/>
    </row>
    <row r="214" spans="3:24" ht="18" thickBot="1" x14ac:dyDescent="0.6"/>
    <row r="215" spans="3:24" ht="23" thickBot="1" x14ac:dyDescent="0.6">
      <c r="C215" s="41" t="s">
        <v>332</v>
      </c>
      <c r="D215" s="94"/>
      <c r="E215" s="95"/>
      <c r="F215" s="95"/>
      <c r="G215" s="95"/>
      <c r="H215" s="96"/>
      <c r="I215" s="94" t="s">
        <v>333</v>
      </c>
      <c r="J215" s="95"/>
      <c r="K215" s="96"/>
      <c r="L215" s="169"/>
      <c r="M215" s="170"/>
      <c r="N215" s="170"/>
      <c r="O215" s="171"/>
      <c r="P215" s="169"/>
      <c r="Q215" s="171"/>
      <c r="R215" s="169"/>
      <c r="S215" s="170"/>
      <c r="T215" s="171"/>
      <c r="U215" s="172"/>
      <c r="V215" s="173"/>
      <c r="W215" s="173"/>
      <c r="X215" s="174"/>
    </row>
    <row r="216" spans="3:24" ht="18" thickBot="1" x14ac:dyDescent="0.6"/>
    <row r="217" spans="3:24" ht="23" thickBot="1" x14ac:dyDescent="0.6">
      <c r="C217" s="41" t="s">
        <v>374</v>
      </c>
      <c r="D217" s="94" t="s">
        <v>56</v>
      </c>
      <c r="E217" s="95"/>
      <c r="F217" s="95"/>
      <c r="G217" s="95"/>
      <c r="H217" s="96"/>
      <c r="I217" s="94" t="s">
        <v>350</v>
      </c>
      <c r="J217" s="95"/>
      <c r="K217" s="96"/>
      <c r="L217" s="169">
        <v>1500</v>
      </c>
      <c r="M217" s="170"/>
      <c r="N217" s="170"/>
      <c r="O217" s="171"/>
      <c r="P217" s="169"/>
      <c r="Q217" s="171"/>
      <c r="R217" s="175">
        <f>IF(M211="借方",R215+L217-P217,IF(M211="貸方",R215-L217+P217,""))</f>
        <v>1500</v>
      </c>
      <c r="S217" s="176"/>
      <c r="T217" s="177"/>
      <c r="U217" s="172" t="s">
        <v>426</v>
      </c>
      <c r="V217" s="173"/>
      <c r="W217" s="173"/>
      <c r="X217" s="174"/>
    </row>
    <row r="218" spans="3:24" ht="18" thickBot="1" x14ac:dyDescent="0.6"/>
    <row r="219" spans="3:24" ht="23" thickBot="1" x14ac:dyDescent="0.6">
      <c r="C219" s="41" t="s">
        <v>374</v>
      </c>
      <c r="D219" s="94" t="s">
        <v>58</v>
      </c>
      <c r="E219" s="95"/>
      <c r="F219" s="95"/>
      <c r="G219" s="95"/>
      <c r="H219" s="96"/>
      <c r="I219" s="94" t="s">
        <v>350</v>
      </c>
      <c r="J219" s="95"/>
      <c r="K219" s="96"/>
      <c r="L219" s="169">
        <v>900</v>
      </c>
      <c r="M219" s="170"/>
      <c r="N219" s="170"/>
      <c r="O219" s="171"/>
      <c r="P219" s="169"/>
      <c r="Q219" s="171"/>
      <c r="R219" s="175">
        <f>IF(M211="借方",R217+L219-P219,IF(M211="貸方",R217-L219+P219,""))</f>
        <v>2400</v>
      </c>
      <c r="S219" s="176"/>
      <c r="T219" s="177"/>
      <c r="U219" s="172" t="s">
        <v>427</v>
      </c>
      <c r="V219" s="173"/>
      <c r="W219" s="173"/>
      <c r="X219" s="174"/>
    </row>
    <row r="222" spans="3:24" ht="18" thickBot="1" x14ac:dyDescent="0.6"/>
    <row r="223" spans="3:24" ht="26" thickBot="1" x14ac:dyDescent="0.6">
      <c r="C223" s="166" t="s">
        <v>334</v>
      </c>
      <c r="D223" s="167"/>
      <c r="E223" s="167"/>
      <c r="F223" s="167"/>
      <c r="G223" s="167"/>
      <c r="H223" s="167"/>
      <c r="I223" s="167"/>
      <c r="J223" s="167"/>
      <c r="K223" s="167"/>
      <c r="L223" s="167"/>
      <c r="M223" s="167"/>
      <c r="N223" s="167"/>
      <c r="O223" s="167"/>
      <c r="P223" s="167"/>
      <c r="Q223" s="167"/>
      <c r="R223" s="167"/>
      <c r="S223" s="167"/>
      <c r="T223" s="167"/>
      <c r="U223" s="167"/>
      <c r="V223" s="167"/>
      <c r="W223" s="167"/>
      <c r="X223" s="168"/>
    </row>
    <row r="224" spans="3:24" ht="23" thickBot="1" x14ac:dyDescent="0.6">
      <c r="C224" s="44"/>
      <c r="D224" s="44"/>
      <c r="E224" s="44"/>
      <c r="F224" s="44"/>
      <c r="G224" s="44"/>
      <c r="H224" s="44"/>
      <c r="I224" s="44"/>
      <c r="J224" s="44"/>
      <c r="K224" s="44"/>
      <c r="L224" s="44"/>
      <c r="M224" s="44"/>
      <c r="N224" s="44"/>
      <c r="O224" s="44"/>
      <c r="P224" s="44"/>
      <c r="Q224" s="44"/>
      <c r="R224" s="44"/>
      <c r="S224" s="44"/>
      <c r="T224" s="44"/>
      <c r="U224" s="44"/>
      <c r="V224" s="44"/>
      <c r="W224" s="44"/>
      <c r="X224" s="44"/>
    </row>
    <row r="225" spans="3:24" ht="26" thickBot="1" x14ac:dyDescent="0.6">
      <c r="C225" s="66" t="s">
        <v>335</v>
      </c>
      <c r="D225" s="166" t="s">
        <v>336</v>
      </c>
      <c r="E225" s="167"/>
      <c r="F225" s="167"/>
      <c r="G225" s="167"/>
      <c r="H225" s="168"/>
      <c r="I225" s="166" t="s">
        <v>372</v>
      </c>
      <c r="J225" s="167"/>
      <c r="K225" s="168"/>
      <c r="L225" s="67"/>
      <c r="M225" s="67"/>
      <c r="N225" s="67"/>
      <c r="O225" s="67"/>
      <c r="P225" s="44"/>
      <c r="Q225" s="44"/>
      <c r="R225" s="44"/>
      <c r="S225" s="44"/>
      <c r="T225" s="44"/>
      <c r="U225" s="44"/>
      <c r="V225" s="44"/>
      <c r="W225" s="44"/>
      <c r="X225" s="44"/>
    </row>
    <row r="226" spans="3:24" ht="26" thickBot="1" x14ac:dyDescent="0.6">
      <c r="C226" s="67"/>
      <c r="D226" s="67"/>
      <c r="E226" s="67"/>
      <c r="F226" s="67"/>
      <c r="G226" s="67"/>
      <c r="H226" s="67"/>
      <c r="I226" s="67"/>
      <c r="J226" s="67"/>
      <c r="K226" s="67"/>
      <c r="L226" s="67"/>
      <c r="M226" s="67"/>
      <c r="N226" s="67"/>
      <c r="O226" s="67"/>
      <c r="P226" s="44"/>
      <c r="Q226" s="44"/>
      <c r="R226" s="44"/>
      <c r="S226" s="44"/>
      <c r="T226" s="44"/>
      <c r="U226" s="44"/>
      <c r="V226" s="44"/>
      <c r="W226" s="44"/>
      <c r="X226" s="44"/>
    </row>
    <row r="227" spans="3:24" ht="26" thickBot="1" x14ac:dyDescent="0.6">
      <c r="C227" s="66" t="s">
        <v>337</v>
      </c>
      <c r="D227" s="163" t="s">
        <v>375</v>
      </c>
      <c r="E227" s="164"/>
      <c r="F227" s="164"/>
      <c r="G227" s="164"/>
      <c r="H227" s="164"/>
      <c r="I227" s="164"/>
      <c r="J227" s="164"/>
      <c r="K227" s="165"/>
      <c r="L227" s="66" t="s">
        <v>338</v>
      </c>
      <c r="M227" s="166" t="s">
        <v>210</v>
      </c>
      <c r="N227" s="167"/>
      <c r="O227" s="168"/>
      <c r="U227" s="166" t="s">
        <v>3</v>
      </c>
      <c r="V227" s="168"/>
      <c r="W227" s="163" t="s">
        <v>177</v>
      </c>
      <c r="X227" s="165"/>
    </row>
    <row r="228" spans="3:24" ht="18" thickBot="1" x14ac:dyDescent="0.6"/>
    <row r="229" spans="3:24" ht="23" thickBot="1" x14ac:dyDescent="0.6">
      <c r="C229" s="41" t="s">
        <v>260</v>
      </c>
      <c r="D229" s="94" t="s">
        <v>243</v>
      </c>
      <c r="E229" s="95"/>
      <c r="F229" s="95"/>
      <c r="G229" s="95"/>
      <c r="H229" s="96"/>
      <c r="I229" s="94" t="s">
        <v>327</v>
      </c>
      <c r="J229" s="95"/>
      <c r="K229" s="96"/>
      <c r="L229" s="94" t="s">
        <v>328</v>
      </c>
      <c r="M229" s="95"/>
      <c r="N229" s="95"/>
      <c r="O229" s="96"/>
      <c r="P229" s="94" t="s">
        <v>329</v>
      </c>
      <c r="Q229" s="96"/>
      <c r="R229" s="94" t="s">
        <v>330</v>
      </c>
      <c r="S229" s="95"/>
      <c r="T229" s="96"/>
      <c r="U229" s="94" t="s">
        <v>331</v>
      </c>
      <c r="V229" s="95"/>
      <c r="W229" s="95"/>
      <c r="X229" s="96"/>
    </row>
    <row r="230" spans="3:24" ht="18" thickBot="1" x14ac:dyDescent="0.6"/>
    <row r="231" spans="3:24" ht="23" thickBot="1" x14ac:dyDescent="0.6">
      <c r="C231" s="41" t="s">
        <v>332</v>
      </c>
      <c r="D231" s="94"/>
      <c r="E231" s="95"/>
      <c r="F231" s="95"/>
      <c r="G231" s="95"/>
      <c r="H231" s="96"/>
      <c r="I231" s="94" t="s">
        <v>333</v>
      </c>
      <c r="J231" s="95"/>
      <c r="K231" s="96"/>
      <c r="L231" s="169"/>
      <c r="M231" s="170"/>
      <c r="N231" s="170"/>
      <c r="O231" s="171"/>
      <c r="P231" s="169"/>
      <c r="Q231" s="171"/>
      <c r="R231" s="169"/>
      <c r="S231" s="170"/>
      <c r="T231" s="171"/>
      <c r="U231" s="172"/>
      <c r="V231" s="173"/>
      <c r="W231" s="173"/>
      <c r="X231" s="174"/>
    </row>
    <row r="232" spans="3:24" ht="18" thickBot="1" x14ac:dyDescent="0.6"/>
    <row r="233" spans="3:24" ht="23" thickBot="1" x14ac:dyDescent="0.6">
      <c r="C233" s="41" t="s">
        <v>343</v>
      </c>
      <c r="D233" s="94" t="s">
        <v>56</v>
      </c>
      <c r="E233" s="95"/>
      <c r="F233" s="95"/>
      <c r="G233" s="95"/>
      <c r="H233" s="96"/>
      <c r="I233" s="94" t="s">
        <v>369</v>
      </c>
      <c r="J233" s="95"/>
      <c r="K233" s="96"/>
      <c r="L233" s="169">
        <v>300</v>
      </c>
      <c r="M233" s="170"/>
      <c r="N233" s="170"/>
      <c r="O233" s="171"/>
      <c r="P233" s="169"/>
      <c r="Q233" s="171"/>
      <c r="R233" s="175">
        <f>IF(M227="借方",R231+L233-P233,IF(M227="貸方",R231-L233+P233,""))</f>
        <v>300</v>
      </c>
      <c r="S233" s="176"/>
      <c r="T233" s="177"/>
      <c r="U233" s="172" t="s">
        <v>398</v>
      </c>
      <c r="V233" s="173"/>
      <c r="W233" s="173"/>
      <c r="X233" s="174"/>
    </row>
    <row r="234" spans="3:24" ht="18" thickBot="1" x14ac:dyDescent="0.6"/>
    <row r="235" spans="3:24" ht="23" thickBot="1" x14ac:dyDescent="0.6">
      <c r="C235" s="41" t="s">
        <v>343</v>
      </c>
      <c r="D235" s="94" t="s">
        <v>58</v>
      </c>
      <c r="E235" s="95"/>
      <c r="F235" s="95"/>
      <c r="G235" s="95"/>
      <c r="H235" s="96"/>
      <c r="I235" s="94" t="s">
        <v>369</v>
      </c>
      <c r="J235" s="95"/>
      <c r="K235" s="96"/>
      <c r="L235" s="169">
        <v>100</v>
      </c>
      <c r="M235" s="170"/>
      <c r="N235" s="170"/>
      <c r="O235" s="171"/>
      <c r="P235" s="169"/>
      <c r="Q235" s="171"/>
      <c r="R235" s="175">
        <f>IF(M227="借方",R233+L235-P235,IF(M227="貸方",R233-L235+P235,""))</f>
        <v>400</v>
      </c>
      <c r="S235" s="176"/>
      <c r="T235" s="177"/>
      <c r="U235" s="172" t="s">
        <v>399</v>
      </c>
      <c r="V235" s="173"/>
      <c r="W235" s="173"/>
      <c r="X235" s="174"/>
    </row>
    <row r="238" spans="3:24" ht="18" thickBot="1" x14ac:dyDescent="0.6"/>
    <row r="239" spans="3:24" ht="26" thickBot="1" x14ac:dyDescent="0.6">
      <c r="C239" s="166" t="s">
        <v>334</v>
      </c>
      <c r="D239" s="167"/>
      <c r="E239" s="167"/>
      <c r="F239" s="167"/>
      <c r="G239" s="167"/>
      <c r="H239" s="167"/>
      <c r="I239" s="167"/>
      <c r="J239" s="167"/>
      <c r="K239" s="167"/>
      <c r="L239" s="167"/>
      <c r="M239" s="167"/>
      <c r="N239" s="167"/>
      <c r="O239" s="167"/>
      <c r="P239" s="167"/>
      <c r="Q239" s="167"/>
      <c r="R239" s="167"/>
      <c r="S239" s="167"/>
      <c r="T239" s="167"/>
      <c r="U239" s="167"/>
      <c r="V239" s="167"/>
      <c r="W239" s="167"/>
      <c r="X239" s="168"/>
    </row>
    <row r="240" spans="3:24" ht="23" thickBot="1" x14ac:dyDescent="0.6">
      <c r="C240" s="44"/>
      <c r="D240" s="44"/>
      <c r="E240" s="44"/>
      <c r="F240" s="44"/>
      <c r="G240" s="44"/>
      <c r="H240" s="44"/>
      <c r="I240" s="44"/>
      <c r="J240" s="44"/>
      <c r="K240" s="44"/>
      <c r="L240" s="44"/>
      <c r="M240" s="44"/>
      <c r="N240" s="44"/>
      <c r="O240" s="44"/>
      <c r="P240" s="44"/>
      <c r="Q240" s="44"/>
      <c r="R240" s="44"/>
      <c r="S240" s="44"/>
      <c r="T240" s="44"/>
      <c r="U240" s="44"/>
      <c r="V240" s="44"/>
      <c r="W240" s="44"/>
      <c r="X240" s="44"/>
    </row>
    <row r="241" spans="3:24" ht="26" thickBot="1" x14ac:dyDescent="0.6">
      <c r="C241" s="66" t="s">
        <v>335</v>
      </c>
      <c r="D241" s="166" t="s">
        <v>339</v>
      </c>
      <c r="E241" s="167"/>
      <c r="F241" s="167"/>
      <c r="G241" s="167"/>
      <c r="H241" s="168"/>
      <c r="I241" s="166" t="s">
        <v>377</v>
      </c>
      <c r="J241" s="167"/>
      <c r="K241" s="168"/>
      <c r="L241" s="67"/>
      <c r="M241" s="67"/>
      <c r="N241" s="67"/>
      <c r="O241" s="67"/>
      <c r="P241" s="44"/>
      <c r="Q241" s="44"/>
      <c r="R241" s="44"/>
      <c r="S241" s="44"/>
      <c r="T241" s="44"/>
      <c r="U241" s="44"/>
      <c r="V241" s="44"/>
      <c r="W241" s="44"/>
      <c r="X241" s="44"/>
    </row>
    <row r="242" spans="3:24" ht="26" thickBot="1" x14ac:dyDescent="0.6">
      <c r="C242" s="67"/>
      <c r="D242" s="67"/>
      <c r="E242" s="67"/>
      <c r="F242" s="67"/>
      <c r="G242" s="67"/>
      <c r="H242" s="67"/>
      <c r="I242" s="67"/>
      <c r="J242" s="67"/>
      <c r="K242" s="67"/>
      <c r="L242" s="67"/>
      <c r="M242" s="67"/>
      <c r="N242" s="67"/>
      <c r="O242" s="67"/>
      <c r="P242" s="44"/>
      <c r="Q242" s="44"/>
      <c r="R242" s="44"/>
      <c r="S242" s="44"/>
      <c r="T242" s="44"/>
      <c r="U242" s="44"/>
      <c r="V242" s="44"/>
      <c r="W242" s="44"/>
      <c r="X242" s="44"/>
    </row>
    <row r="243" spans="3:24" ht="26" thickBot="1" x14ac:dyDescent="0.6">
      <c r="C243" s="66" t="s">
        <v>337</v>
      </c>
      <c r="D243" s="163" t="s">
        <v>376</v>
      </c>
      <c r="E243" s="164"/>
      <c r="F243" s="164"/>
      <c r="G243" s="164"/>
      <c r="H243" s="164"/>
      <c r="I243" s="164"/>
      <c r="J243" s="164"/>
      <c r="K243" s="165"/>
      <c r="L243" s="66" t="s">
        <v>338</v>
      </c>
      <c r="M243" s="166" t="s">
        <v>210</v>
      </c>
      <c r="N243" s="167"/>
      <c r="O243" s="168"/>
      <c r="U243" s="166" t="s">
        <v>3</v>
      </c>
      <c r="V243" s="168"/>
      <c r="W243" s="163" t="s">
        <v>44</v>
      </c>
      <c r="X243" s="165"/>
    </row>
    <row r="244" spans="3:24" ht="18" thickBot="1" x14ac:dyDescent="0.6"/>
    <row r="245" spans="3:24" ht="23" thickBot="1" x14ac:dyDescent="0.6">
      <c r="C245" s="41" t="s">
        <v>260</v>
      </c>
      <c r="D245" s="94" t="s">
        <v>243</v>
      </c>
      <c r="E245" s="95"/>
      <c r="F245" s="95"/>
      <c r="G245" s="95"/>
      <c r="H245" s="96"/>
      <c r="I245" s="94" t="s">
        <v>327</v>
      </c>
      <c r="J245" s="95"/>
      <c r="K245" s="96"/>
      <c r="L245" s="94" t="s">
        <v>328</v>
      </c>
      <c r="M245" s="95"/>
      <c r="N245" s="95"/>
      <c r="O245" s="96"/>
      <c r="P245" s="94" t="s">
        <v>329</v>
      </c>
      <c r="Q245" s="96"/>
      <c r="R245" s="94" t="s">
        <v>330</v>
      </c>
      <c r="S245" s="95"/>
      <c r="T245" s="96"/>
      <c r="U245" s="94" t="s">
        <v>331</v>
      </c>
      <c r="V245" s="95"/>
      <c r="W245" s="95"/>
      <c r="X245" s="96"/>
    </row>
    <row r="246" spans="3:24" ht="18" thickBot="1" x14ac:dyDescent="0.6"/>
    <row r="247" spans="3:24" ht="23" thickBot="1" x14ac:dyDescent="0.6">
      <c r="C247" s="41" t="s">
        <v>332</v>
      </c>
      <c r="D247" s="94"/>
      <c r="E247" s="95"/>
      <c r="F247" s="95"/>
      <c r="G247" s="95"/>
      <c r="H247" s="96"/>
      <c r="I247" s="94" t="s">
        <v>333</v>
      </c>
      <c r="J247" s="95"/>
      <c r="K247" s="96"/>
      <c r="L247" s="169"/>
      <c r="M247" s="170"/>
      <c r="N247" s="170"/>
      <c r="O247" s="171"/>
      <c r="P247" s="169"/>
      <c r="Q247" s="171"/>
      <c r="R247" s="169">
        <v>200</v>
      </c>
      <c r="S247" s="170"/>
      <c r="T247" s="171"/>
      <c r="U247" s="172" t="s">
        <v>378</v>
      </c>
      <c r="V247" s="173"/>
      <c r="W247" s="173"/>
      <c r="X247" s="174"/>
    </row>
    <row r="248" spans="3:24" ht="18" thickBot="1" x14ac:dyDescent="0.6"/>
    <row r="249" spans="3:24" ht="23" thickBot="1" x14ac:dyDescent="0.6">
      <c r="C249" s="41" t="s">
        <v>343</v>
      </c>
      <c r="D249" s="94" t="s">
        <v>379</v>
      </c>
      <c r="E249" s="95"/>
      <c r="F249" s="95"/>
      <c r="G249" s="95"/>
      <c r="H249" s="96"/>
      <c r="I249" s="94" t="s">
        <v>380</v>
      </c>
      <c r="J249" s="95"/>
      <c r="K249" s="96"/>
      <c r="L249" s="169">
        <v>300</v>
      </c>
      <c r="M249" s="170"/>
      <c r="N249" s="170"/>
      <c r="O249" s="171"/>
      <c r="P249" s="169"/>
      <c r="Q249" s="171"/>
      <c r="R249" s="175">
        <f>IF(M243="借方",R247+L249-P249,IF(M243="貸方",R247-L249+P249,""))</f>
        <v>500</v>
      </c>
      <c r="S249" s="176"/>
      <c r="T249" s="177"/>
      <c r="U249" s="172" t="s">
        <v>381</v>
      </c>
      <c r="V249" s="173"/>
      <c r="W249" s="173"/>
      <c r="X249" s="174"/>
    </row>
    <row r="250" spans="3:24" ht="18" thickBot="1" x14ac:dyDescent="0.6"/>
    <row r="251" spans="3:24" ht="23" thickBot="1" x14ac:dyDescent="0.6">
      <c r="C251" s="41" t="s">
        <v>343</v>
      </c>
      <c r="D251" s="94" t="s">
        <v>379</v>
      </c>
      <c r="E251" s="95"/>
      <c r="F251" s="95"/>
      <c r="G251" s="95"/>
      <c r="H251" s="96"/>
      <c r="I251" s="94" t="s">
        <v>382</v>
      </c>
      <c r="J251" s="95"/>
      <c r="K251" s="96"/>
      <c r="L251" s="169"/>
      <c r="M251" s="170"/>
      <c r="N251" s="170"/>
      <c r="O251" s="171"/>
      <c r="P251" s="169">
        <v>100</v>
      </c>
      <c r="Q251" s="171"/>
      <c r="R251" s="175">
        <f>IF(M243="借方",R249+L251-P251,IF(M243="貸方",R249-L251+P251,""))</f>
        <v>400</v>
      </c>
      <c r="S251" s="176"/>
      <c r="T251" s="177"/>
      <c r="U251" s="172" t="s">
        <v>383</v>
      </c>
      <c r="V251" s="173"/>
      <c r="W251" s="173"/>
      <c r="X251" s="174"/>
    </row>
    <row r="254" spans="3:24" ht="18" thickBot="1" x14ac:dyDescent="0.6"/>
    <row r="255" spans="3:24" ht="26" thickBot="1" x14ac:dyDescent="0.6">
      <c r="C255" s="166" t="s">
        <v>334</v>
      </c>
      <c r="D255" s="167"/>
      <c r="E255" s="167"/>
      <c r="F255" s="167"/>
      <c r="G255" s="167"/>
      <c r="H255" s="167"/>
      <c r="I255" s="167"/>
      <c r="J255" s="167"/>
      <c r="K255" s="167"/>
      <c r="L255" s="167"/>
      <c r="M255" s="167"/>
      <c r="N255" s="167"/>
      <c r="O255" s="167"/>
      <c r="P255" s="167"/>
      <c r="Q255" s="167"/>
      <c r="R255" s="167"/>
      <c r="S255" s="167"/>
      <c r="T255" s="167"/>
      <c r="U255" s="167"/>
      <c r="V255" s="167"/>
      <c r="W255" s="167"/>
      <c r="X255" s="168"/>
    </row>
    <row r="256" spans="3:24" ht="23" thickBot="1" x14ac:dyDescent="0.6">
      <c r="C256" s="44"/>
      <c r="D256" s="44"/>
      <c r="E256" s="44"/>
      <c r="F256" s="44"/>
      <c r="G256" s="44"/>
      <c r="H256" s="44"/>
      <c r="I256" s="44"/>
      <c r="J256" s="44"/>
      <c r="K256" s="44"/>
      <c r="L256" s="44"/>
      <c r="M256" s="44"/>
      <c r="N256" s="44"/>
      <c r="O256" s="44"/>
      <c r="P256" s="44"/>
      <c r="Q256" s="44"/>
      <c r="R256" s="44"/>
      <c r="S256" s="44"/>
      <c r="T256" s="44"/>
      <c r="U256" s="44"/>
      <c r="V256" s="44"/>
      <c r="W256" s="44"/>
      <c r="X256" s="44"/>
    </row>
    <row r="257" spans="3:24" ht="26" thickBot="1" x14ac:dyDescent="0.6">
      <c r="C257" s="66" t="s">
        <v>335</v>
      </c>
      <c r="D257" s="166" t="s">
        <v>339</v>
      </c>
      <c r="E257" s="167"/>
      <c r="F257" s="167"/>
      <c r="G257" s="167"/>
      <c r="H257" s="168"/>
      <c r="I257" s="166" t="s">
        <v>384</v>
      </c>
      <c r="J257" s="167"/>
      <c r="K257" s="168"/>
      <c r="L257" s="67"/>
      <c r="M257" s="67"/>
      <c r="N257" s="67"/>
      <c r="O257" s="67"/>
      <c r="P257" s="44"/>
      <c r="Q257" s="44"/>
      <c r="R257" s="44"/>
      <c r="S257" s="44"/>
      <c r="T257" s="44"/>
      <c r="U257" s="44"/>
      <c r="V257" s="44"/>
      <c r="W257" s="44"/>
      <c r="X257" s="44"/>
    </row>
    <row r="258" spans="3:24" ht="26" thickBot="1" x14ac:dyDescent="0.6">
      <c r="C258" s="67"/>
      <c r="D258" s="67"/>
      <c r="E258" s="67"/>
      <c r="F258" s="67"/>
      <c r="G258" s="67"/>
      <c r="H258" s="67"/>
      <c r="I258" s="67"/>
      <c r="J258" s="67"/>
      <c r="K258" s="67"/>
      <c r="L258" s="67"/>
      <c r="M258" s="67"/>
      <c r="N258" s="67"/>
      <c r="O258" s="67"/>
      <c r="P258" s="44"/>
      <c r="Q258" s="44"/>
      <c r="R258" s="44"/>
      <c r="S258" s="44"/>
      <c r="T258" s="44"/>
      <c r="U258" s="44"/>
      <c r="V258" s="44"/>
      <c r="W258" s="44"/>
      <c r="X258" s="44"/>
    </row>
    <row r="259" spans="3:24" ht="26" thickBot="1" x14ac:dyDescent="0.6">
      <c r="C259" s="66" t="s">
        <v>337</v>
      </c>
      <c r="D259" s="163" t="s">
        <v>385</v>
      </c>
      <c r="E259" s="164"/>
      <c r="F259" s="164"/>
      <c r="G259" s="164"/>
      <c r="H259" s="164"/>
      <c r="I259" s="164"/>
      <c r="J259" s="164"/>
      <c r="K259" s="165"/>
      <c r="L259" s="66" t="s">
        <v>338</v>
      </c>
      <c r="M259" s="166" t="s">
        <v>258</v>
      </c>
      <c r="N259" s="167"/>
      <c r="O259" s="168"/>
      <c r="U259" s="166" t="s">
        <v>3</v>
      </c>
      <c r="V259" s="168"/>
      <c r="W259" s="163" t="s">
        <v>44</v>
      </c>
      <c r="X259" s="165"/>
    </row>
    <row r="260" spans="3:24" ht="18" thickBot="1" x14ac:dyDescent="0.6"/>
    <row r="261" spans="3:24" ht="23" thickBot="1" x14ac:dyDescent="0.6">
      <c r="C261" s="41" t="s">
        <v>260</v>
      </c>
      <c r="D261" s="94" t="s">
        <v>243</v>
      </c>
      <c r="E261" s="95"/>
      <c r="F261" s="95"/>
      <c r="G261" s="95"/>
      <c r="H261" s="96"/>
      <c r="I261" s="94" t="s">
        <v>327</v>
      </c>
      <c r="J261" s="95"/>
      <c r="K261" s="96"/>
      <c r="L261" s="94" t="s">
        <v>328</v>
      </c>
      <c r="M261" s="95"/>
      <c r="N261" s="95"/>
      <c r="O261" s="96"/>
      <c r="P261" s="94" t="s">
        <v>329</v>
      </c>
      <c r="Q261" s="96"/>
      <c r="R261" s="94" t="s">
        <v>330</v>
      </c>
      <c r="S261" s="95"/>
      <c r="T261" s="96"/>
      <c r="U261" s="94" t="s">
        <v>331</v>
      </c>
      <c r="V261" s="95"/>
      <c r="W261" s="95"/>
      <c r="X261" s="96"/>
    </row>
    <row r="262" spans="3:24" ht="18" thickBot="1" x14ac:dyDescent="0.6"/>
    <row r="263" spans="3:24" ht="23" thickBot="1" x14ac:dyDescent="0.6">
      <c r="C263" s="41" t="s">
        <v>332</v>
      </c>
      <c r="D263" s="94"/>
      <c r="E263" s="95"/>
      <c r="F263" s="95"/>
      <c r="G263" s="95"/>
      <c r="H263" s="96"/>
      <c r="I263" s="94" t="s">
        <v>333</v>
      </c>
      <c r="J263" s="95"/>
      <c r="K263" s="96"/>
      <c r="L263" s="169"/>
      <c r="M263" s="170"/>
      <c r="N263" s="170"/>
      <c r="O263" s="171"/>
      <c r="P263" s="169"/>
      <c r="Q263" s="171"/>
      <c r="R263" s="169"/>
      <c r="S263" s="170"/>
      <c r="T263" s="171"/>
      <c r="U263" s="172"/>
      <c r="V263" s="173"/>
      <c r="W263" s="173"/>
      <c r="X263" s="174"/>
    </row>
    <row r="264" spans="3:24" ht="18" thickBot="1" x14ac:dyDescent="0.6"/>
    <row r="265" spans="3:24" ht="23" thickBot="1" x14ac:dyDescent="0.6">
      <c r="C265" s="41" t="s">
        <v>343</v>
      </c>
      <c r="D265" s="94" t="s">
        <v>379</v>
      </c>
      <c r="E265" s="95"/>
      <c r="F265" s="95"/>
      <c r="G265" s="95"/>
      <c r="H265" s="96"/>
      <c r="I265" s="94" t="s">
        <v>386</v>
      </c>
      <c r="J265" s="95"/>
      <c r="K265" s="96"/>
      <c r="L265" s="169"/>
      <c r="M265" s="170"/>
      <c r="N265" s="170"/>
      <c r="O265" s="171"/>
      <c r="P265" s="169">
        <v>300</v>
      </c>
      <c r="Q265" s="171"/>
      <c r="R265" s="175">
        <f>IF(M259="借方",R263+L265-P265,IF(M259="貸方",R263-L265+P265,""))</f>
        <v>300</v>
      </c>
      <c r="S265" s="176"/>
      <c r="T265" s="177"/>
      <c r="U265" s="172" t="s">
        <v>381</v>
      </c>
      <c r="V265" s="173"/>
      <c r="W265" s="173"/>
      <c r="X265" s="174"/>
    </row>
    <row r="268" spans="3:24" ht="18" thickBot="1" x14ac:dyDescent="0.6"/>
    <row r="269" spans="3:24" ht="26" thickBot="1" x14ac:dyDescent="0.6">
      <c r="C269" s="166" t="s">
        <v>334</v>
      </c>
      <c r="D269" s="167"/>
      <c r="E269" s="167"/>
      <c r="F269" s="167"/>
      <c r="G269" s="167"/>
      <c r="H269" s="167"/>
      <c r="I269" s="167"/>
      <c r="J269" s="167"/>
      <c r="K269" s="167"/>
      <c r="L269" s="167"/>
      <c r="M269" s="167"/>
      <c r="N269" s="167"/>
      <c r="O269" s="167"/>
      <c r="P269" s="167"/>
      <c r="Q269" s="167"/>
      <c r="R269" s="167"/>
      <c r="S269" s="167"/>
      <c r="T269" s="167"/>
      <c r="U269" s="167"/>
      <c r="V269" s="167"/>
      <c r="W269" s="167"/>
      <c r="X269" s="168"/>
    </row>
    <row r="270" spans="3:24" ht="23" thickBot="1" x14ac:dyDescent="0.6">
      <c r="C270" s="44"/>
      <c r="D270" s="44"/>
      <c r="E270" s="44"/>
      <c r="F270" s="44"/>
      <c r="G270" s="44"/>
      <c r="H270" s="44"/>
      <c r="I270" s="44"/>
      <c r="J270" s="44"/>
      <c r="K270" s="44"/>
      <c r="L270" s="44"/>
      <c r="M270" s="44"/>
      <c r="N270" s="44"/>
      <c r="O270" s="44"/>
      <c r="P270" s="44"/>
      <c r="Q270" s="44"/>
      <c r="R270" s="44"/>
      <c r="S270" s="44"/>
      <c r="T270" s="44"/>
      <c r="U270" s="44"/>
      <c r="V270" s="44"/>
      <c r="W270" s="44"/>
      <c r="X270" s="44"/>
    </row>
    <row r="271" spans="3:24" ht="26" thickBot="1" x14ac:dyDescent="0.6">
      <c r="C271" s="66" t="s">
        <v>335</v>
      </c>
      <c r="D271" s="166" t="s">
        <v>339</v>
      </c>
      <c r="E271" s="167"/>
      <c r="F271" s="167"/>
      <c r="G271" s="167"/>
      <c r="H271" s="168"/>
      <c r="I271" s="166" t="s">
        <v>384</v>
      </c>
      <c r="J271" s="167"/>
      <c r="K271" s="168"/>
      <c r="L271" s="67"/>
      <c r="M271" s="67"/>
      <c r="N271" s="67"/>
      <c r="O271" s="67"/>
      <c r="P271" s="44"/>
      <c r="Q271" s="44"/>
      <c r="R271" s="44"/>
      <c r="S271" s="44"/>
      <c r="T271" s="44"/>
      <c r="U271" s="44"/>
      <c r="V271" s="44"/>
      <c r="W271" s="44"/>
      <c r="X271" s="44"/>
    </row>
    <row r="272" spans="3:24" ht="26" thickBot="1" x14ac:dyDescent="0.6">
      <c r="C272" s="67"/>
      <c r="D272" s="67"/>
      <c r="E272" s="67"/>
      <c r="F272" s="67"/>
      <c r="G272" s="67"/>
      <c r="H272" s="67"/>
      <c r="I272" s="67"/>
      <c r="J272" s="67"/>
      <c r="K272" s="67"/>
      <c r="L272" s="67"/>
      <c r="M272" s="67"/>
      <c r="N272" s="67"/>
      <c r="O272" s="67"/>
      <c r="P272" s="44"/>
      <c r="Q272" s="44"/>
      <c r="R272" s="44"/>
      <c r="S272" s="44"/>
      <c r="T272" s="44"/>
      <c r="U272" s="44"/>
      <c r="V272" s="44"/>
      <c r="W272" s="44"/>
      <c r="X272" s="44"/>
    </row>
    <row r="273" spans="3:24" ht="26" thickBot="1" x14ac:dyDescent="0.6">
      <c r="C273" s="66" t="s">
        <v>337</v>
      </c>
      <c r="D273" s="163" t="s">
        <v>387</v>
      </c>
      <c r="E273" s="164"/>
      <c r="F273" s="164"/>
      <c r="G273" s="164"/>
      <c r="H273" s="164"/>
      <c r="I273" s="164"/>
      <c r="J273" s="164"/>
      <c r="K273" s="165"/>
      <c r="L273" s="66" t="s">
        <v>338</v>
      </c>
      <c r="M273" s="166" t="s">
        <v>210</v>
      </c>
      <c r="N273" s="167"/>
      <c r="O273" s="168"/>
      <c r="U273" s="166" t="s">
        <v>3</v>
      </c>
      <c r="V273" s="168"/>
      <c r="W273" s="163" t="s">
        <v>44</v>
      </c>
      <c r="X273" s="165"/>
    </row>
    <row r="274" spans="3:24" ht="18" thickBot="1" x14ac:dyDescent="0.6"/>
    <row r="275" spans="3:24" ht="23" thickBot="1" x14ac:dyDescent="0.6">
      <c r="C275" s="41" t="s">
        <v>260</v>
      </c>
      <c r="D275" s="94" t="s">
        <v>243</v>
      </c>
      <c r="E275" s="95"/>
      <c r="F275" s="95"/>
      <c r="G275" s="95"/>
      <c r="H275" s="96"/>
      <c r="I275" s="94" t="s">
        <v>327</v>
      </c>
      <c r="J275" s="95"/>
      <c r="K275" s="96"/>
      <c r="L275" s="94" t="s">
        <v>328</v>
      </c>
      <c r="M275" s="95"/>
      <c r="N275" s="95"/>
      <c r="O275" s="96"/>
      <c r="P275" s="94" t="s">
        <v>329</v>
      </c>
      <c r="Q275" s="96"/>
      <c r="R275" s="94" t="s">
        <v>330</v>
      </c>
      <c r="S275" s="95"/>
      <c r="T275" s="96"/>
      <c r="U275" s="94" t="s">
        <v>331</v>
      </c>
      <c r="V275" s="95"/>
      <c r="W275" s="95"/>
      <c r="X275" s="96"/>
    </row>
    <row r="276" spans="3:24" ht="18" thickBot="1" x14ac:dyDescent="0.6"/>
    <row r="277" spans="3:24" ht="23" thickBot="1" x14ac:dyDescent="0.6">
      <c r="C277" s="41" t="s">
        <v>332</v>
      </c>
      <c r="D277" s="94"/>
      <c r="E277" s="95"/>
      <c r="F277" s="95"/>
      <c r="G277" s="95"/>
      <c r="H277" s="96"/>
      <c r="I277" s="94" t="s">
        <v>333</v>
      </c>
      <c r="J277" s="95"/>
      <c r="K277" s="96"/>
      <c r="L277" s="169"/>
      <c r="M277" s="170"/>
      <c r="N277" s="170"/>
      <c r="O277" s="171"/>
      <c r="P277" s="169"/>
      <c r="Q277" s="171"/>
      <c r="R277" s="169"/>
      <c r="S277" s="170"/>
      <c r="T277" s="171"/>
      <c r="U277" s="172"/>
      <c r="V277" s="173"/>
      <c r="W277" s="173"/>
      <c r="X277" s="174"/>
    </row>
    <row r="278" spans="3:24" ht="18" thickBot="1" x14ac:dyDescent="0.6"/>
    <row r="279" spans="3:24" ht="23" thickBot="1" x14ac:dyDescent="0.6">
      <c r="C279" s="41" t="s">
        <v>343</v>
      </c>
      <c r="D279" s="94" t="s">
        <v>379</v>
      </c>
      <c r="E279" s="95"/>
      <c r="F279" s="95"/>
      <c r="G279" s="95"/>
      <c r="H279" s="96"/>
      <c r="I279" s="94" t="s">
        <v>386</v>
      </c>
      <c r="J279" s="95"/>
      <c r="K279" s="96"/>
      <c r="L279" s="169">
        <v>100</v>
      </c>
      <c r="M279" s="170"/>
      <c r="N279" s="170"/>
      <c r="O279" s="171"/>
      <c r="P279" s="169"/>
      <c r="Q279" s="171"/>
      <c r="R279" s="175">
        <f>IF(M273="借方",R277+L279-P279,IF(M273="貸方",R277-L279+P279,""))</f>
        <v>100</v>
      </c>
      <c r="S279" s="176"/>
      <c r="T279" s="177"/>
      <c r="U279" s="172" t="s">
        <v>383</v>
      </c>
      <c r="V279" s="173"/>
      <c r="W279" s="173"/>
      <c r="X279" s="174"/>
    </row>
    <row r="282" spans="3:24" ht="18" thickBot="1" x14ac:dyDescent="0.6"/>
    <row r="283" spans="3:24" ht="26" thickBot="1" x14ac:dyDescent="0.6">
      <c r="C283" s="166" t="s">
        <v>334</v>
      </c>
      <c r="D283" s="167"/>
      <c r="E283" s="167"/>
      <c r="F283" s="167"/>
      <c r="G283" s="167"/>
      <c r="H283" s="167"/>
      <c r="I283" s="167"/>
      <c r="J283" s="167"/>
      <c r="K283" s="167"/>
      <c r="L283" s="167"/>
      <c r="M283" s="167"/>
      <c r="N283" s="167"/>
      <c r="O283" s="167"/>
      <c r="P283" s="167"/>
      <c r="Q283" s="167"/>
      <c r="R283" s="167"/>
      <c r="S283" s="167"/>
      <c r="T283" s="167"/>
      <c r="U283" s="167"/>
      <c r="V283" s="167"/>
      <c r="W283" s="167"/>
      <c r="X283" s="168"/>
    </row>
    <row r="284" spans="3:24" ht="23" thickBot="1" x14ac:dyDescent="0.6">
      <c r="C284" s="44"/>
      <c r="D284" s="44"/>
      <c r="E284" s="44"/>
      <c r="F284" s="44"/>
      <c r="G284" s="44"/>
      <c r="H284" s="44"/>
      <c r="I284" s="44"/>
      <c r="J284" s="44"/>
      <c r="K284" s="44"/>
      <c r="L284" s="44"/>
      <c r="M284" s="44"/>
      <c r="N284" s="44"/>
      <c r="O284" s="44"/>
      <c r="P284" s="44"/>
      <c r="Q284" s="44"/>
      <c r="R284" s="44"/>
      <c r="S284" s="44"/>
      <c r="T284" s="44"/>
      <c r="U284" s="44"/>
      <c r="V284" s="44"/>
      <c r="W284" s="44"/>
      <c r="X284" s="44"/>
    </row>
    <row r="285" spans="3:24" ht="26" thickBot="1" x14ac:dyDescent="0.6">
      <c r="C285" s="66" t="s">
        <v>335</v>
      </c>
      <c r="D285" s="166" t="s">
        <v>336</v>
      </c>
      <c r="E285" s="167"/>
      <c r="F285" s="167"/>
      <c r="G285" s="167"/>
      <c r="H285" s="168"/>
      <c r="I285" s="166" t="s">
        <v>341</v>
      </c>
      <c r="J285" s="167"/>
      <c r="K285" s="168"/>
      <c r="L285" s="67"/>
      <c r="M285" s="67"/>
      <c r="N285" s="67"/>
      <c r="O285" s="67"/>
      <c r="P285" s="44"/>
      <c r="Q285" s="44"/>
      <c r="R285" s="44"/>
      <c r="S285" s="44"/>
      <c r="T285" s="44"/>
      <c r="U285" s="44"/>
      <c r="V285" s="44"/>
      <c r="W285" s="44"/>
      <c r="X285" s="44"/>
    </row>
    <row r="286" spans="3:24" ht="26" thickBot="1" x14ac:dyDescent="0.6">
      <c r="C286" s="67"/>
      <c r="D286" s="67"/>
      <c r="E286" s="67"/>
      <c r="F286" s="67"/>
      <c r="G286" s="67"/>
      <c r="H286" s="67"/>
      <c r="I286" s="67"/>
      <c r="J286" s="67"/>
      <c r="K286" s="67"/>
      <c r="L286" s="67"/>
      <c r="M286" s="67"/>
      <c r="N286" s="67"/>
      <c r="O286" s="67"/>
      <c r="P286" s="44"/>
      <c r="Q286" s="44"/>
      <c r="R286" s="44"/>
      <c r="S286" s="44"/>
      <c r="T286" s="44"/>
      <c r="U286" s="44"/>
      <c r="V286" s="44"/>
      <c r="W286" s="44"/>
      <c r="X286" s="44"/>
    </row>
    <row r="287" spans="3:24" ht="26" thickBot="1" x14ac:dyDescent="0.6">
      <c r="C287" s="66" t="s">
        <v>337</v>
      </c>
      <c r="D287" s="163" t="s">
        <v>179</v>
      </c>
      <c r="E287" s="164"/>
      <c r="F287" s="164"/>
      <c r="G287" s="164"/>
      <c r="H287" s="164"/>
      <c r="I287" s="164"/>
      <c r="J287" s="164"/>
      <c r="K287" s="165"/>
      <c r="L287" s="66" t="s">
        <v>338</v>
      </c>
      <c r="M287" s="166" t="s">
        <v>210</v>
      </c>
      <c r="N287" s="167"/>
      <c r="O287" s="168"/>
      <c r="U287" s="166" t="s">
        <v>3</v>
      </c>
      <c r="V287" s="168"/>
      <c r="W287" s="163" t="s">
        <v>177</v>
      </c>
      <c r="X287" s="165"/>
    </row>
    <row r="288" spans="3:24" ht="18" thickBot="1" x14ac:dyDescent="0.6"/>
    <row r="289" spans="3:24" ht="23" thickBot="1" x14ac:dyDescent="0.6">
      <c r="C289" s="41" t="s">
        <v>260</v>
      </c>
      <c r="D289" s="94" t="s">
        <v>243</v>
      </c>
      <c r="E289" s="95"/>
      <c r="F289" s="95"/>
      <c r="G289" s="95"/>
      <c r="H289" s="96"/>
      <c r="I289" s="94" t="s">
        <v>327</v>
      </c>
      <c r="J289" s="95"/>
      <c r="K289" s="96"/>
      <c r="L289" s="94" t="s">
        <v>328</v>
      </c>
      <c r="M289" s="95"/>
      <c r="N289" s="95"/>
      <c r="O289" s="96"/>
      <c r="P289" s="94" t="s">
        <v>329</v>
      </c>
      <c r="Q289" s="96"/>
      <c r="R289" s="94" t="s">
        <v>330</v>
      </c>
      <c r="S289" s="95"/>
      <c r="T289" s="96"/>
      <c r="U289" s="94" t="s">
        <v>331</v>
      </c>
      <c r="V289" s="95"/>
      <c r="W289" s="95"/>
      <c r="X289" s="96"/>
    </row>
    <row r="290" spans="3:24" ht="18" thickBot="1" x14ac:dyDescent="0.6"/>
    <row r="291" spans="3:24" ht="23" thickBot="1" x14ac:dyDescent="0.6">
      <c r="C291" s="41" t="s">
        <v>332</v>
      </c>
      <c r="D291" s="94"/>
      <c r="E291" s="95"/>
      <c r="F291" s="95"/>
      <c r="G291" s="95"/>
      <c r="H291" s="96"/>
      <c r="I291" s="94" t="s">
        <v>333</v>
      </c>
      <c r="J291" s="95"/>
      <c r="K291" s="96"/>
      <c r="L291" s="169"/>
      <c r="M291" s="170"/>
      <c r="N291" s="170"/>
      <c r="O291" s="171"/>
      <c r="P291" s="169"/>
      <c r="Q291" s="171"/>
      <c r="R291" s="169"/>
      <c r="S291" s="170"/>
      <c r="T291" s="171"/>
      <c r="U291" s="172"/>
      <c r="V291" s="173"/>
      <c r="W291" s="173"/>
      <c r="X291" s="174"/>
    </row>
    <row r="292" spans="3:24" ht="18" thickBot="1" x14ac:dyDescent="0.6"/>
    <row r="293" spans="3:24" ht="23" thickBot="1" x14ac:dyDescent="0.6">
      <c r="C293" s="41" t="s">
        <v>343</v>
      </c>
      <c r="D293" s="94" t="s">
        <v>379</v>
      </c>
      <c r="E293" s="95"/>
      <c r="F293" s="95"/>
      <c r="G293" s="95"/>
      <c r="H293" s="96"/>
      <c r="I293" s="94" t="s">
        <v>167</v>
      </c>
      <c r="J293" s="95"/>
      <c r="K293" s="96"/>
      <c r="L293" s="169">
        <v>17100</v>
      </c>
      <c r="M293" s="170"/>
      <c r="N293" s="170"/>
      <c r="O293" s="171"/>
      <c r="P293" s="169"/>
      <c r="Q293" s="171"/>
      <c r="R293" s="175">
        <f>IF(M287="借方",R291+L293-P293,IF(M287="貸方",R291-L293+P293,""))</f>
        <v>17100</v>
      </c>
      <c r="S293" s="176"/>
      <c r="T293" s="177"/>
      <c r="U293" s="172" t="s">
        <v>388</v>
      </c>
      <c r="V293" s="173"/>
      <c r="W293" s="173"/>
      <c r="X293" s="174"/>
    </row>
    <row r="296" spans="3:24" ht="18" thickBot="1" x14ac:dyDescent="0.6"/>
    <row r="297" spans="3:24" ht="26" thickBot="1" x14ac:dyDescent="0.6">
      <c r="C297" s="166" t="s">
        <v>334</v>
      </c>
      <c r="D297" s="167"/>
      <c r="E297" s="167"/>
      <c r="F297" s="167"/>
      <c r="G297" s="167"/>
      <c r="H297" s="167"/>
      <c r="I297" s="167"/>
      <c r="J297" s="167"/>
      <c r="K297" s="167"/>
      <c r="L297" s="167"/>
      <c r="M297" s="167"/>
      <c r="N297" s="167"/>
      <c r="O297" s="167"/>
      <c r="P297" s="167"/>
      <c r="Q297" s="167"/>
      <c r="R297" s="167"/>
      <c r="S297" s="167"/>
      <c r="T297" s="167"/>
      <c r="U297" s="167"/>
      <c r="V297" s="167"/>
      <c r="W297" s="167"/>
      <c r="X297" s="168"/>
    </row>
    <row r="298" spans="3:24" ht="23" thickBot="1" x14ac:dyDescent="0.6">
      <c r="C298" s="44"/>
      <c r="D298" s="44"/>
      <c r="E298" s="44"/>
      <c r="F298" s="44"/>
      <c r="G298" s="44"/>
      <c r="H298" s="44"/>
      <c r="I298" s="44"/>
      <c r="J298" s="44"/>
      <c r="K298" s="44"/>
      <c r="L298" s="44"/>
      <c r="M298" s="44"/>
      <c r="N298" s="44"/>
      <c r="O298" s="44"/>
      <c r="P298" s="44"/>
      <c r="Q298" s="44"/>
      <c r="R298" s="44"/>
      <c r="S298" s="44"/>
      <c r="T298" s="44"/>
      <c r="U298" s="44"/>
      <c r="V298" s="44"/>
      <c r="W298" s="44"/>
      <c r="X298" s="44"/>
    </row>
    <row r="299" spans="3:24" ht="26" thickBot="1" x14ac:dyDescent="0.6">
      <c r="C299" s="66" t="s">
        <v>335</v>
      </c>
      <c r="D299" s="166" t="s">
        <v>336</v>
      </c>
      <c r="E299" s="167"/>
      <c r="F299" s="167"/>
      <c r="G299" s="167"/>
      <c r="H299" s="168"/>
      <c r="I299" s="166" t="s">
        <v>389</v>
      </c>
      <c r="J299" s="167"/>
      <c r="K299" s="168"/>
      <c r="L299" s="67"/>
      <c r="M299" s="67"/>
      <c r="N299" s="67"/>
      <c r="O299" s="67"/>
      <c r="P299" s="44"/>
      <c r="Q299" s="44"/>
      <c r="R299" s="44"/>
      <c r="S299" s="44"/>
      <c r="T299" s="44"/>
      <c r="U299" s="44"/>
      <c r="V299" s="44"/>
      <c r="W299" s="44"/>
      <c r="X299" s="44"/>
    </row>
    <row r="300" spans="3:24" ht="26" thickBot="1" x14ac:dyDescent="0.6">
      <c r="C300" s="67"/>
      <c r="D300" s="67"/>
      <c r="E300" s="67"/>
      <c r="F300" s="67"/>
      <c r="G300" s="67"/>
      <c r="H300" s="67"/>
      <c r="I300" s="67"/>
      <c r="J300" s="67"/>
      <c r="K300" s="67"/>
      <c r="L300" s="67"/>
      <c r="M300" s="67"/>
      <c r="N300" s="67"/>
      <c r="O300" s="67"/>
      <c r="P300" s="44"/>
      <c r="Q300" s="44"/>
      <c r="R300" s="44"/>
      <c r="S300" s="44"/>
      <c r="T300" s="44"/>
      <c r="U300" s="44"/>
      <c r="V300" s="44"/>
      <c r="W300" s="44"/>
      <c r="X300" s="44"/>
    </row>
    <row r="301" spans="3:24" ht="26" thickBot="1" x14ac:dyDescent="0.6">
      <c r="C301" s="66" t="s">
        <v>337</v>
      </c>
      <c r="D301" s="163" t="s">
        <v>167</v>
      </c>
      <c r="E301" s="164"/>
      <c r="F301" s="164"/>
      <c r="G301" s="164"/>
      <c r="H301" s="164"/>
      <c r="I301" s="164"/>
      <c r="J301" s="164"/>
      <c r="K301" s="165"/>
      <c r="L301" s="66" t="s">
        <v>338</v>
      </c>
      <c r="M301" s="166" t="s">
        <v>258</v>
      </c>
      <c r="N301" s="167"/>
      <c r="O301" s="168"/>
      <c r="U301" s="166" t="s">
        <v>3</v>
      </c>
      <c r="V301" s="168"/>
      <c r="W301" s="163" t="s">
        <v>177</v>
      </c>
      <c r="X301" s="165"/>
    </row>
    <row r="302" spans="3:24" ht="18" thickBot="1" x14ac:dyDescent="0.6"/>
    <row r="303" spans="3:24" ht="23" thickBot="1" x14ac:dyDescent="0.6">
      <c r="C303" s="41" t="s">
        <v>260</v>
      </c>
      <c r="D303" s="94" t="s">
        <v>243</v>
      </c>
      <c r="E303" s="95"/>
      <c r="F303" s="95"/>
      <c r="G303" s="95"/>
      <c r="H303" s="96"/>
      <c r="I303" s="94" t="s">
        <v>327</v>
      </c>
      <c r="J303" s="95"/>
      <c r="K303" s="96"/>
      <c r="L303" s="94" t="s">
        <v>328</v>
      </c>
      <c r="M303" s="95"/>
      <c r="N303" s="95"/>
      <c r="O303" s="96"/>
      <c r="P303" s="94" t="s">
        <v>329</v>
      </c>
      <c r="Q303" s="96"/>
      <c r="R303" s="94" t="s">
        <v>330</v>
      </c>
      <c r="S303" s="95"/>
      <c r="T303" s="96"/>
      <c r="U303" s="94" t="s">
        <v>331</v>
      </c>
      <c r="V303" s="95"/>
      <c r="W303" s="95"/>
      <c r="X303" s="96"/>
    </row>
    <row r="304" spans="3:24" ht="18" thickBot="1" x14ac:dyDescent="0.6"/>
    <row r="305" spans="3:24" ht="23" thickBot="1" x14ac:dyDescent="0.6">
      <c r="C305" s="41" t="s">
        <v>332</v>
      </c>
      <c r="D305" s="94"/>
      <c r="E305" s="95"/>
      <c r="F305" s="95"/>
      <c r="G305" s="95"/>
      <c r="H305" s="96"/>
      <c r="I305" s="94" t="s">
        <v>333</v>
      </c>
      <c r="J305" s="95"/>
      <c r="K305" s="96"/>
      <c r="L305" s="169"/>
      <c r="M305" s="170"/>
      <c r="N305" s="170"/>
      <c r="O305" s="171"/>
      <c r="P305" s="169"/>
      <c r="Q305" s="171"/>
      <c r="R305" s="169">
        <v>16500</v>
      </c>
      <c r="S305" s="170"/>
      <c r="T305" s="171"/>
      <c r="U305" s="172" t="s">
        <v>352</v>
      </c>
      <c r="V305" s="173"/>
      <c r="W305" s="173"/>
      <c r="X305" s="174"/>
    </row>
    <row r="306" spans="3:24" ht="18" thickBot="1" x14ac:dyDescent="0.6"/>
    <row r="307" spans="3:24" ht="23" thickBot="1" x14ac:dyDescent="0.6">
      <c r="C307" s="41" t="s">
        <v>343</v>
      </c>
      <c r="D307" s="94" t="s">
        <v>379</v>
      </c>
      <c r="E307" s="95"/>
      <c r="F307" s="95"/>
      <c r="G307" s="95"/>
      <c r="H307" s="96"/>
      <c r="I307" s="94" t="s">
        <v>347</v>
      </c>
      <c r="J307" s="95"/>
      <c r="K307" s="96"/>
      <c r="L307" s="169"/>
      <c r="M307" s="170"/>
      <c r="N307" s="170"/>
      <c r="O307" s="171"/>
      <c r="P307" s="169">
        <v>18810</v>
      </c>
      <c r="Q307" s="171"/>
      <c r="R307" s="175">
        <f>IF(M301="借方",R305+L307-P307,IF(M301="貸方",R305-L307+P307,""))</f>
        <v>35310</v>
      </c>
      <c r="S307" s="176"/>
      <c r="T307" s="177"/>
      <c r="U307" s="172" t="s">
        <v>388</v>
      </c>
      <c r="V307" s="173"/>
      <c r="W307" s="173"/>
      <c r="X307" s="174"/>
    </row>
    <row r="308" spans="3:24" ht="18" thickBot="1" x14ac:dyDescent="0.6"/>
    <row r="309" spans="3:24" ht="23" thickBot="1" x14ac:dyDescent="0.6">
      <c r="C309" s="41" t="s">
        <v>348</v>
      </c>
      <c r="D309" s="94" t="s">
        <v>379</v>
      </c>
      <c r="E309" s="95"/>
      <c r="F309" s="95"/>
      <c r="G309" s="95"/>
      <c r="H309" s="96"/>
      <c r="I309" s="94" t="s">
        <v>350</v>
      </c>
      <c r="J309" s="95"/>
      <c r="K309" s="96"/>
      <c r="L309" s="169">
        <v>16500</v>
      </c>
      <c r="M309" s="170"/>
      <c r="N309" s="170"/>
      <c r="O309" s="171"/>
      <c r="P309" s="169"/>
      <c r="Q309" s="171"/>
      <c r="R309" s="175">
        <f>IF(M301="借方",R307+L309-P309,IF(M301="貸方",R307-L309+P309,""))</f>
        <v>18810</v>
      </c>
      <c r="S309" s="176"/>
      <c r="T309" s="177"/>
      <c r="U309" s="172" t="s">
        <v>391</v>
      </c>
      <c r="V309" s="173"/>
      <c r="W309" s="173"/>
      <c r="X309" s="174"/>
    </row>
    <row r="310" spans="3:24" ht="18" thickBot="1" x14ac:dyDescent="0.6"/>
    <row r="311" spans="3:24" ht="23" thickBot="1" x14ac:dyDescent="0.6">
      <c r="C311" s="41" t="s">
        <v>390</v>
      </c>
      <c r="D311" s="94" t="s">
        <v>379</v>
      </c>
      <c r="E311" s="95"/>
      <c r="F311" s="95"/>
      <c r="G311" s="95"/>
      <c r="H311" s="96"/>
      <c r="I311" s="94" t="s">
        <v>350</v>
      </c>
      <c r="J311" s="95"/>
      <c r="K311" s="96"/>
      <c r="L311" s="169">
        <v>18810</v>
      </c>
      <c r="M311" s="170"/>
      <c r="N311" s="170"/>
      <c r="O311" s="171"/>
      <c r="P311" s="169"/>
      <c r="Q311" s="171"/>
      <c r="R311" s="175">
        <f>IF(M301="借方",R309+L311-P311,IF(M301="貸方",R309-L311+P311,""))</f>
        <v>0</v>
      </c>
      <c r="S311" s="176"/>
      <c r="T311" s="177"/>
      <c r="U311" s="172" t="s">
        <v>392</v>
      </c>
      <c r="V311" s="173"/>
      <c r="W311" s="173"/>
      <c r="X311" s="174"/>
    </row>
    <row r="314" spans="3:24" ht="18" thickBot="1" x14ac:dyDescent="0.6"/>
    <row r="315" spans="3:24" ht="26" thickBot="1" x14ac:dyDescent="0.6">
      <c r="C315" s="166" t="s">
        <v>334</v>
      </c>
      <c r="D315" s="167"/>
      <c r="E315" s="167"/>
      <c r="F315" s="167"/>
      <c r="G315" s="167"/>
      <c r="H315" s="167"/>
      <c r="I315" s="167"/>
      <c r="J315" s="167"/>
      <c r="K315" s="167"/>
      <c r="L315" s="167"/>
      <c r="M315" s="167"/>
      <c r="N315" s="167"/>
      <c r="O315" s="167"/>
      <c r="P315" s="167"/>
      <c r="Q315" s="167"/>
      <c r="R315" s="167"/>
      <c r="S315" s="167"/>
      <c r="T315" s="167"/>
      <c r="U315" s="167"/>
      <c r="V315" s="167"/>
      <c r="W315" s="167"/>
      <c r="X315" s="168"/>
    </row>
    <row r="316" spans="3:24" ht="23" thickBot="1" x14ac:dyDescent="0.6">
      <c r="C316" s="44"/>
      <c r="D316" s="44"/>
      <c r="E316" s="44"/>
      <c r="F316" s="44"/>
      <c r="G316" s="44"/>
      <c r="H316" s="44"/>
      <c r="I316" s="44"/>
      <c r="J316" s="44"/>
      <c r="K316" s="44"/>
      <c r="L316" s="44"/>
      <c r="M316" s="44"/>
      <c r="N316" s="44"/>
      <c r="O316" s="44"/>
      <c r="P316" s="44"/>
      <c r="Q316" s="44"/>
      <c r="R316" s="44"/>
      <c r="S316" s="44"/>
      <c r="T316" s="44"/>
      <c r="U316" s="44"/>
      <c r="V316" s="44"/>
      <c r="W316" s="44"/>
      <c r="X316" s="44"/>
    </row>
    <row r="317" spans="3:24" ht="26" thickBot="1" x14ac:dyDescent="0.6">
      <c r="C317" s="66" t="s">
        <v>335</v>
      </c>
      <c r="D317" s="166" t="s">
        <v>336</v>
      </c>
      <c r="E317" s="167"/>
      <c r="F317" s="167"/>
      <c r="G317" s="167"/>
      <c r="H317" s="168"/>
      <c r="I317" s="166" t="s">
        <v>389</v>
      </c>
      <c r="J317" s="167"/>
      <c r="K317" s="168"/>
      <c r="L317" s="67"/>
      <c r="M317" s="67"/>
      <c r="N317" s="67"/>
      <c r="O317" s="67"/>
      <c r="P317" s="44"/>
      <c r="Q317" s="44"/>
      <c r="R317" s="44"/>
      <c r="S317" s="44"/>
      <c r="T317" s="44"/>
      <c r="U317" s="44"/>
      <c r="V317" s="44"/>
      <c r="W317" s="44"/>
      <c r="X317" s="44"/>
    </row>
    <row r="318" spans="3:24" ht="26" thickBot="1" x14ac:dyDescent="0.6">
      <c r="C318" s="67"/>
      <c r="D318" s="67"/>
      <c r="E318" s="67"/>
      <c r="F318" s="67"/>
      <c r="G318" s="67"/>
      <c r="H318" s="67"/>
      <c r="I318" s="67"/>
      <c r="J318" s="67"/>
      <c r="K318" s="67"/>
      <c r="L318" s="67"/>
      <c r="M318" s="67"/>
      <c r="N318" s="67"/>
      <c r="O318" s="67"/>
      <c r="P318" s="44"/>
      <c r="Q318" s="44"/>
      <c r="R318" s="44"/>
      <c r="S318" s="44"/>
      <c r="T318" s="44"/>
      <c r="U318" s="44"/>
      <c r="V318" s="44"/>
      <c r="W318" s="44"/>
      <c r="X318" s="44"/>
    </row>
    <row r="319" spans="3:24" ht="26" thickBot="1" x14ac:dyDescent="0.6">
      <c r="C319" s="66" t="s">
        <v>337</v>
      </c>
      <c r="D319" s="163" t="s">
        <v>166</v>
      </c>
      <c r="E319" s="164"/>
      <c r="F319" s="164"/>
      <c r="G319" s="164"/>
      <c r="H319" s="164"/>
      <c r="I319" s="164"/>
      <c r="J319" s="164"/>
      <c r="K319" s="165"/>
      <c r="L319" s="66" t="s">
        <v>338</v>
      </c>
      <c r="M319" s="166" t="s">
        <v>210</v>
      </c>
      <c r="N319" s="167"/>
      <c r="O319" s="168"/>
      <c r="U319" s="166" t="s">
        <v>3</v>
      </c>
      <c r="V319" s="168"/>
      <c r="W319" s="163" t="s">
        <v>177</v>
      </c>
      <c r="X319" s="165"/>
    </row>
    <row r="320" spans="3:24" ht="18" thickBot="1" x14ac:dyDescent="0.6"/>
    <row r="321" spans="3:24" ht="23" thickBot="1" x14ac:dyDescent="0.6">
      <c r="C321" s="41" t="s">
        <v>260</v>
      </c>
      <c r="D321" s="94" t="s">
        <v>243</v>
      </c>
      <c r="E321" s="95"/>
      <c r="F321" s="95"/>
      <c r="G321" s="95"/>
      <c r="H321" s="96"/>
      <c r="I321" s="94" t="s">
        <v>327</v>
      </c>
      <c r="J321" s="95"/>
      <c r="K321" s="96"/>
      <c r="L321" s="94" t="s">
        <v>328</v>
      </c>
      <c r="M321" s="95"/>
      <c r="N321" s="95"/>
      <c r="O321" s="96"/>
      <c r="P321" s="94" t="s">
        <v>329</v>
      </c>
      <c r="Q321" s="96"/>
      <c r="R321" s="94" t="s">
        <v>330</v>
      </c>
      <c r="S321" s="95"/>
      <c r="T321" s="96"/>
      <c r="U321" s="94" t="s">
        <v>331</v>
      </c>
      <c r="V321" s="95"/>
      <c r="W321" s="95"/>
      <c r="X321" s="96"/>
    </row>
    <row r="322" spans="3:24" ht="18" thickBot="1" x14ac:dyDescent="0.6"/>
    <row r="323" spans="3:24" ht="23" thickBot="1" x14ac:dyDescent="0.6">
      <c r="C323" s="41" t="s">
        <v>332</v>
      </c>
      <c r="D323" s="94"/>
      <c r="E323" s="95"/>
      <c r="F323" s="95"/>
      <c r="G323" s="95"/>
      <c r="H323" s="96"/>
      <c r="I323" s="94" t="s">
        <v>333</v>
      </c>
      <c r="J323" s="95"/>
      <c r="K323" s="96"/>
      <c r="L323" s="169"/>
      <c r="M323" s="170"/>
      <c r="N323" s="170"/>
      <c r="O323" s="171"/>
      <c r="P323" s="169"/>
      <c r="Q323" s="171"/>
      <c r="R323" s="169">
        <v>11400</v>
      </c>
      <c r="S323" s="170"/>
      <c r="T323" s="171"/>
      <c r="U323" s="172" t="s">
        <v>352</v>
      </c>
      <c r="V323" s="173"/>
      <c r="W323" s="173"/>
      <c r="X323" s="174"/>
    </row>
    <row r="324" spans="3:24" ht="18" thickBot="1" x14ac:dyDescent="0.6"/>
    <row r="325" spans="3:24" ht="23" thickBot="1" x14ac:dyDescent="0.6">
      <c r="C325" s="41" t="s">
        <v>343</v>
      </c>
      <c r="D325" s="94" t="s">
        <v>379</v>
      </c>
      <c r="E325" s="95"/>
      <c r="F325" s="95"/>
      <c r="G325" s="95"/>
      <c r="H325" s="96"/>
      <c r="I325" s="94" t="s">
        <v>394</v>
      </c>
      <c r="J325" s="95"/>
      <c r="K325" s="96"/>
      <c r="L325" s="169">
        <v>11400</v>
      </c>
      <c r="M325" s="170"/>
      <c r="N325" s="170"/>
      <c r="O325" s="171"/>
      <c r="P325" s="169"/>
      <c r="Q325" s="171"/>
      <c r="R325" s="175">
        <f>IF(M319="借方",R323+L325-P325,IF(M319="貸方",R323-L325+P325,""))</f>
        <v>22800</v>
      </c>
      <c r="S325" s="176"/>
      <c r="T325" s="177"/>
      <c r="U325" s="172" t="s">
        <v>395</v>
      </c>
      <c r="V325" s="173"/>
      <c r="W325" s="173"/>
      <c r="X325" s="174"/>
    </row>
    <row r="328" spans="3:24" ht="18" thickBot="1" x14ac:dyDescent="0.6"/>
    <row r="329" spans="3:24" ht="26" thickBot="1" x14ac:dyDescent="0.6">
      <c r="C329" s="166" t="s">
        <v>334</v>
      </c>
      <c r="D329" s="167"/>
      <c r="E329" s="167"/>
      <c r="F329" s="167"/>
      <c r="G329" s="167"/>
      <c r="H329" s="167"/>
      <c r="I329" s="167"/>
      <c r="J329" s="167"/>
      <c r="K329" s="167"/>
      <c r="L329" s="167"/>
      <c r="M329" s="167"/>
      <c r="N329" s="167"/>
      <c r="O329" s="167"/>
      <c r="P329" s="167"/>
      <c r="Q329" s="167"/>
      <c r="R329" s="167"/>
      <c r="S329" s="167"/>
      <c r="T329" s="167"/>
      <c r="U329" s="167"/>
      <c r="V329" s="167"/>
      <c r="W329" s="167"/>
      <c r="X329" s="168"/>
    </row>
    <row r="330" spans="3:24" ht="23" thickBot="1" x14ac:dyDescent="0.6">
      <c r="C330" s="44"/>
      <c r="D330" s="44"/>
      <c r="E330" s="44"/>
      <c r="F330" s="44"/>
      <c r="G330" s="44"/>
      <c r="H330" s="44"/>
      <c r="I330" s="44"/>
      <c r="J330" s="44"/>
      <c r="K330" s="44"/>
      <c r="L330" s="44"/>
      <c r="M330" s="44"/>
      <c r="N330" s="44"/>
      <c r="O330" s="44"/>
      <c r="P330" s="44"/>
      <c r="Q330" s="44"/>
      <c r="R330" s="44"/>
      <c r="S330" s="44"/>
      <c r="T330" s="44"/>
      <c r="U330" s="44"/>
      <c r="V330" s="44"/>
      <c r="W330" s="44"/>
      <c r="X330" s="44"/>
    </row>
    <row r="331" spans="3:24" ht="26" thickBot="1" x14ac:dyDescent="0.6">
      <c r="C331" s="66" t="s">
        <v>335</v>
      </c>
      <c r="D331" s="166" t="s">
        <v>336</v>
      </c>
      <c r="E331" s="167"/>
      <c r="F331" s="167"/>
      <c r="G331" s="167"/>
      <c r="H331" s="168"/>
      <c r="I331" s="166" t="s">
        <v>341</v>
      </c>
      <c r="J331" s="167"/>
      <c r="K331" s="168"/>
      <c r="L331" s="67"/>
      <c r="M331" s="67"/>
      <c r="N331" s="67"/>
      <c r="O331" s="67"/>
      <c r="P331" s="44"/>
      <c r="Q331" s="44"/>
      <c r="R331" s="44"/>
      <c r="S331" s="44"/>
      <c r="T331" s="44"/>
      <c r="U331" s="44"/>
      <c r="V331" s="44"/>
      <c r="W331" s="44"/>
      <c r="X331" s="44"/>
    </row>
    <row r="332" spans="3:24" ht="26" thickBot="1" x14ac:dyDescent="0.6">
      <c r="C332" s="67"/>
      <c r="D332" s="67"/>
      <c r="E332" s="67"/>
      <c r="F332" s="67"/>
      <c r="G332" s="67"/>
      <c r="H332" s="67"/>
      <c r="I332" s="67"/>
      <c r="J332" s="67"/>
      <c r="K332" s="67"/>
      <c r="L332" s="67"/>
      <c r="M332" s="67"/>
      <c r="N332" s="67"/>
      <c r="O332" s="67"/>
      <c r="P332" s="44"/>
      <c r="Q332" s="44"/>
      <c r="R332" s="44"/>
      <c r="S332" s="44"/>
      <c r="T332" s="44"/>
      <c r="U332" s="44"/>
      <c r="V332" s="44"/>
      <c r="W332" s="44"/>
      <c r="X332" s="44"/>
    </row>
    <row r="333" spans="3:24" ht="26" thickBot="1" x14ac:dyDescent="0.6">
      <c r="C333" s="66" t="s">
        <v>337</v>
      </c>
      <c r="D333" s="163" t="s">
        <v>180</v>
      </c>
      <c r="E333" s="164"/>
      <c r="F333" s="164"/>
      <c r="G333" s="164"/>
      <c r="H333" s="164"/>
      <c r="I333" s="164"/>
      <c r="J333" s="164"/>
      <c r="K333" s="165"/>
      <c r="L333" s="66" t="s">
        <v>338</v>
      </c>
      <c r="M333" s="166" t="s">
        <v>258</v>
      </c>
      <c r="N333" s="167"/>
      <c r="O333" s="168"/>
      <c r="U333" s="166" t="s">
        <v>3</v>
      </c>
      <c r="V333" s="168"/>
      <c r="W333" s="163" t="s">
        <v>177</v>
      </c>
      <c r="X333" s="165"/>
    </row>
    <row r="334" spans="3:24" ht="18" thickBot="1" x14ac:dyDescent="0.6"/>
    <row r="335" spans="3:24" ht="23" thickBot="1" x14ac:dyDescent="0.6">
      <c r="C335" s="41" t="s">
        <v>260</v>
      </c>
      <c r="D335" s="94" t="s">
        <v>243</v>
      </c>
      <c r="E335" s="95"/>
      <c r="F335" s="95"/>
      <c r="G335" s="95"/>
      <c r="H335" s="96"/>
      <c r="I335" s="94" t="s">
        <v>327</v>
      </c>
      <c r="J335" s="95"/>
      <c r="K335" s="96"/>
      <c r="L335" s="94" t="s">
        <v>328</v>
      </c>
      <c r="M335" s="95"/>
      <c r="N335" s="95"/>
      <c r="O335" s="96"/>
      <c r="P335" s="94" t="s">
        <v>329</v>
      </c>
      <c r="Q335" s="96"/>
      <c r="R335" s="94" t="s">
        <v>330</v>
      </c>
      <c r="S335" s="95"/>
      <c r="T335" s="96"/>
      <c r="U335" s="94" t="s">
        <v>331</v>
      </c>
      <c r="V335" s="95"/>
      <c r="W335" s="95"/>
      <c r="X335" s="96"/>
    </row>
    <row r="336" spans="3:24" ht="18" thickBot="1" x14ac:dyDescent="0.6"/>
    <row r="337" spans="3:24" ht="23" thickBot="1" x14ac:dyDescent="0.6">
      <c r="C337" s="41" t="s">
        <v>332</v>
      </c>
      <c r="D337" s="94"/>
      <c r="E337" s="95"/>
      <c r="F337" s="95"/>
      <c r="G337" s="95"/>
      <c r="H337" s="96"/>
      <c r="I337" s="94" t="s">
        <v>333</v>
      </c>
      <c r="J337" s="95"/>
      <c r="K337" s="96"/>
      <c r="L337" s="169"/>
      <c r="M337" s="170"/>
      <c r="N337" s="170"/>
      <c r="O337" s="171"/>
      <c r="P337" s="169"/>
      <c r="Q337" s="171"/>
      <c r="R337" s="169"/>
      <c r="S337" s="170"/>
      <c r="T337" s="171"/>
      <c r="U337" s="172"/>
      <c r="V337" s="173"/>
      <c r="W337" s="173"/>
      <c r="X337" s="174"/>
    </row>
    <row r="338" spans="3:24" ht="18" thickBot="1" x14ac:dyDescent="0.6"/>
    <row r="339" spans="3:24" ht="23" thickBot="1" x14ac:dyDescent="0.6">
      <c r="C339" s="41" t="s">
        <v>343</v>
      </c>
      <c r="D339" s="94" t="s">
        <v>379</v>
      </c>
      <c r="E339" s="95"/>
      <c r="F339" s="95"/>
      <c r="G339" s="95"/>
      <c r="H339" s="96"/>
      <c r="I339" s="94" t="s">
        <v>166</v>
      </c>
      <c r="J339" s="95"/>
      <c r="K339" s="96"/>
      <c r="L339" s="169"/>
      <c r="M339" s="170"/>
      <c r="N339" s="170"/>
      <c r="O339" s="171"/>
      <c r="P339" s="169">
        <v>11400</v>
      </c>
      <c r="Q339" s="171"/>
      <c r="R339" s="175">
        <f>IF(M333="借方",R337+L339-P339,IF(M333="貸方",R337-L339+P339,""))</f>
        <v>11400</v>
      </c>
      <c r="S339" s="176"/>
      <c r="T339" s="177"/>
      <c r="U339" s="172" t="s">
        <v>395</v>
      </c>
      <c r="V339" s="173"/>
      <c r="W339" s="173"/>
      <c r="X339" s="174"/>
    </row>
    <row r="342" spans="3:24" ht="18" thickBot="1" x14ac:dyDescent="0.6"/>
    <row r="343" spans="3:24" ht="26" thickBot="1" x14ac:dyDescent="0.6">
      <c r="C343" s="166" t="s">
        <v>334</v>
      </c>
      <c r="D343" s="167"/>
      <c r="E343" s="167"/>
      <c r="F343" s="167"/>
      <c r="G343" s="167"/>
      <c r="H343" s="167"/>
      <c r="I343" s="167"/>
      <c r="J343" s="167"/>
      <c r="K343" s="167"/>
      <c r="L343" s="167"/>
      <c r="M343" s="167"/>
      <c r="N343" s="167"/>
      <c r="O343" s="167"/>
      <c r="P343" s="167"/>
      <c r="Q343" s="167"/>
      <c r="R343" s="167"/>
      <c r="S343" s="167"/>
      <c r="T343" s="167"/>
      <c r="U343" s="167"/>
      <c r="V343" s="167"/>
      <c r="W343" s="167"/>
      <c r="X343" s="168"/>
    </row>
    <row r="344" spans="3:24" ht="23" thickBot="1" x14ac:dyDescent="0.6">
      <c r="C344" s="44"/>
      <c r="D344" s="44"/>
      <c r="E344" s="44"/>
      <c r="F344" s="44"/>
      <c r="G344" s="44"/>
      <c r="H344" s="44"/>
      <c r="I344" s="44"/>
      <c r="J344" s="44"/>
      <c r="K344" s="44"/>
      <c r="L344" s="44"/>
      <c r="M344" s="44"/>
      <c r="N344" s="44"/>
      <c r="O344" s="44"/>
      <c r="P344" s="44"/>
      <c r="Q344" s="44"/>
      <c r="R344" s="44"/>
      <c r="S344" s="44"/>
      <c r="T344" s="44"/>
      <c r="U344" s="44"/>
      <c r="V344" s="44"/>
      <c r="W344" s="44"/>
      <c r="X344" s="44"/>
    </row>
    <row r="345" spans="3:24" ht="26" thickBot="1" x14ac:dyDescent="0.6">
      <c r="C345" s="66" t="s">
        <v>335</v>
      </c>
      <c r="D345" s="166" t="s">
        <v>336</v>
      </c>
      <c r="E345" s="167"/>
      <c r="F345" s="167"/>
      <c r="G345" s="167"/>
      <c r="H345" s="168"/>
      <c r="I345" s="166" t="s">
        <v>389</v>
      </c>
      <c r="J345" s="167"/>
      <c r="K345" s="168"/>
      <c r="L345" s="67"/>
      <c r="M345" s="67"/>
      <c r="N345" s="67"/>
      <c r="O345" s="67"/>
      <c r="P345" s="44"/>
      <c r="Q345" s="44"/>
      <c r="R345" s="44"/>
      <c r="S345" s="44"/>
      <c r="T345" s="44"/>
      <c r="U345" s="44"/>
      <c r="V345" s="44"/>
      <c r="W345" s="44"/>
      <c r="X345" s="44"/>
    </row>
    <row r="346" spans="3:24" ht="26" thickBot="1" x14ac:dyDescent="0.6">
      <c r="C346" s="67"/>
      <c r="D346" s="67"/>
      <c r="E346" s="67"/>
      <c r="F346" s="67"/>
      <c r="G346" s="67"/>
      <c r="H346" s="67"/>
      <c r="I346" s="67"/>
      <c r="J346" s="67"/>
      <c r="K346" s="67"/>
      <c r="L346" s="67"/>
      <c r="M346" s="67"/>
      <c r="N346" s="67"/>
      <c r="O346" s="67"/>
      <c r="P346" s="44"/>
      <c r="Q346" s="44"/>
      <c r="R346" s="44"/>
      <c r="S346" s="44"/>
      <c r="T346" s="44"/>
      <c r="U346" s="44"/>
      <c r="V346" s="44"/>
      <c r="W346" s="44"/>
      <c r="X346" s="44"/>
    </row>
    <row r="347" spans="3:24" ht="26" thickBot="1" x14ac:dyDescent="0.6">
      <c r="C347" s="66" t="s">
        <v>337</v>
      </c>
      <c r="D347" s="163" t="s">
        <v>163</v>
      </c>
      <c r="E347" s="164"/>
      <c r="F347" s="164"/>
      <c r="G347" s="164"/>
      <c r="H347" s="164"/>
      <c r="I347" s="164"/>
      <c r="J347" s="164"/>
      <c r="K347" s="165"/>
      <c r="L347" s="66" t="s">
        <v>338</v>
      </c>
      <c r="M347" s="166" t="s">
        <v>210</v>
      </c>
      <c r="N347" s="167"/>
      <c r="O347" s="168"/>
      <c r="U347" s="166" t="s">
        <v>3</v>
      </c>
      <c r="V347" s="168"/>
      <c r="W347" s="163" t="s">
        <v>177</v>
      </c>
      <c r="X347" s="165"/>
    </row>
    <row r="348" spans="3:24" ht="18" thickBot="1" x14ac:dyDescent="0.6"/>
    <row r="349" spans="3:24" ht="23" thickBot="1" x14ac:dyDescent="0.6">
      <c r="C349" s="41" t="s">
        <v>260</v>
      </c>
      <c r="D349" s="94" t="s">
        <v>243</v>
      </c>
      <c r="E349" s="95"/>
      <c r="F349" s="95"/>
      <c r="G349" s="95"/>
      <c r="H349" s="96"/>
      <c r="I349" s="94" t="s">
        <v>327</v>
      </c>
      <c r="J349" s="95"/>
      <c r="K349" s="96"/>
      <c r="L349" s="94" t="s">
        <v>328</v>
      </c>
      <c r="M349" s="95"/>
      <c r="N349" s="95"/>
      <c r="O349" s="96"/>
      <c r="P349" s="94" t="s">
        <v>329</v>
      </c>
      <c r="Q349" s="96"/>
      <c r="R349" s="94" t="s">
        <v>330</v>
      </c>
      <c r="S349" s="95"/>
      <c r="T349" s="96"/>
      <c r="U349" s="94" t="s">
        <v>331</v>
      </c>
      <c r="V349" s="95"/>
      <c r="W349" s="95"/>
      <c r="X349" s="96"/>
    </row>
    <row r="350" spans="3:24" ht="18" thickBot="1" x14ac:dyDescent="0.6"/>
    <row r="351" spans="3:24" ht="23" thickBot="1" x14ac:dyDescent="0.6">
      <c r="C351" s="41" t="s">
        <v>332</v>
      </c>
      <c r="D351" s="94"/>
      <c r="E351" s="95"/>
      <c r="F351" s="95"/>
      <c r="G351" s="95"/>
      <c r="H351" s="96"/>
      <c r="I351" s="94" t="s">
        <v>333</v>
      </c>
      <c r="J351" s="95"/>
      <c r="K351" s="96"/>
      <c r="L351" s="169"/>
      <c r="M351" s="170"/>
      <c r="N351" s="170"/>
      <c r="O351" s="171"/>
      <c r="P351" s="169"/>
      <c r="Q351" s="171"/>
      <c r="R351" s="169">
        <v>127600</v>
      </c>
      <c r="S351" s="170"/>
      <c r="T351" s="171"/>
      <c r="U351" s="172" t="s">
        <v>352</v>
      </c>
      <c r="V351" s="173"/>
      <c r="W351" s="173"/>
      <c r="X351" s="174"/>
    </row>
    <row r="352" spans="3:24" ht="18" thickBot="1" x14ac:dyDescent="0.6"/>
    <row r="353" spans="3:24" ht="23" thickBot="1" x14ac:dyDescent="0.6">
      <c r="C353" s="41" t="s">
        <v>374</v>
      </c>
      <c r="D353" s="94" t="s">
        <v>56</v>
      </c>
      <c r="E353" s="95"/>
      <c r="F353" s="95"/>
      <c r="G353" s="95"/>
      <c r="H353" s="96"/>
      <c r="I353" s="94" t="s">
        <v>373</v>
      </c>
      <c r="J353" s="95"/>
      <c r="K353" s="96"/>
      <c r="L353" s="169"/>
      <c r="M353" s="170"/>
      <c r="N353" s="170"/>
      <c r="O353" s="171"/>
      <c r="P353" s="169">
        <v>1500</v>
      </c>
      <c r="Q353" s="171"/>
      <c r="R353" s="175">
        <f>IF(M347="借方",R351+L353-P353,IF(M347="貸方",R351-L353+P353,""))</f>
        <v>126100</v>
      </c>
      <c r="S353" s="176"/>
      <c r="T353" s="177"/>
      <c r="U353" s="172" t="s">
        <v>405</v>
      </c>
      <c r="V353" s="173"/>
      <c r="W353" s="173"/>
      <c r="X353" s="174"/>
    </row>
    <row r="354" spans="3:24" ht="18" thickBot="1" x14ac:dyDescent="0.6"/>
    <row r="355" spans="3:24" ht="23" thickBot="1" x14ac:dyDescent="0.6">
      <c r="C355" s="41" t="s">
        <v>374</v>
      </c>
      <c r="D355" s="94" t="s">
        <v>58</v>
      </c>
      <c r="E355" s="95"/>
      <c r="F355" s="95"/>
      <c r="G355" s="95"/>
      <c r="H355" s="96"/>
      <c r="I355" s="94" t="s">
        <v>373</v>
      </c>
      <c r="J355" s="95"/>
      <c r="K355" s="96"/>
      <c r="L355" s="169"/>
      <c r="M355" s="170"/>
      <c r="N355" s="170"/>
      <c r="O355" s="171"/>
      <c r="P355" s="169">
        <v>900</v>
      </c>
      <c r="Q355" s="171"/>
      <c r="R355" s="175">
        <f>IF(M347="借方",R353+L355-P355,IF(M347="貸方",R353-L355+P355,""))</f>
        <v>125200</v>
      </c>
      <c r="S355" s="176"/>
      <c r="T355" s="177"/>
      <c r="U355" s="172" t="s">
        <v>406</v>
      </c>
      <c r="V355" s="173"/>
      <c r="W355" s="173"/>
      <c r="X355" s="174"/>
    </row>
    <row r="356" spans="3:24" ht="18" thickBot="1" x14ac:dyDescent="0.6"/>
    <row r="357" spans="3:24" ht="23" thickBot="1" x14ac:dyDescent="0.6">
      <c r="C357" s="41" t="s">
        <v>343</v>
      </c>
      <c r="D357" s="94" t="s">
        <v>56</v>
      </c>
      <c r="E357" s="95"/>
      <c r="F357" s="95"/>
      <c r="G357" s="95"/>
      <c r="H357" s="96"/>
      <c r="I357" s="94" t="s">
        <v>369</v>
      </c>
      <c r="J357" s="95"/>
      <c r="K357" s="96"/>
      <c r="L357" s="169"/>
      <c r="M357" s="170"/>
      <c r="N357" s="170"/>
      <c r="O357" s="171"/>
      <c r="P357" s="169">
        <v>550</v>
      </c>
      <c r="Q357" s="171"/>
      <c r="R357" s="175">
        <f>IF(M347="借方",R355+L357-P357,IF(M347="貸方",R355-L357+P357,""))</f>
        <v>124650</v>
      </c>
      <c r="S357" s="176"/>
      <c r="T357" s="177"/>
      <c r="U357" s="172" t="s">
        <v>407</v>
      </c>
      <c r="V357" s="173"/>
      <c r="W357" s="173"/>
      <c r="X357" s="174"/>
    </row>
    <row r="358" spans="3:24" ht="18" thickBot="1" x14ac:dyDescent="0.6"/>
    <row r="359" spans="3:24" ht="23" thickBot="1" x14ac:dyDescent="0.6">
      <c r="C359" s="41" t="s">
        <v>343</v>
      </c>
      <c r="D359" s="94" t="s">
        <v>58</v>
      </c>
      <c r="E359" s="95"/>
      <c r="F359" s="95"/>
      <c r="G359" s="95"/>
      <c r="H359" s="96"/>
      <c r="I359" s="94" t="s">
        <v>369</v>
      </c>
      <c r="J359" s="95"/>
      <c r="K359" s="96"/>
      <c r="L359" s="169"/>
      <c r="M359" s="170"/>
      <c r="N359" s="170"/>
      <c r="O359" s="171"/>
      <c r="P359" s="169">
        <v>440</v>
      </c>
      <c r="Q359" s="171"/>
      <c r="R359" s="175">
        <f>IF(M347="借方",R357+L359-P359,IF(M347="貸方",R357-L359+P359,""))</f>
        <v>124210</v>
      </c>
      <c r="S359" s="176"/>
      <c r="T359" s="177"/>
      <c r="U359" s="172" t="s">
        <v>408</v>
      </c>
      <c r="V359" s="173"/>
      <c r="W359" s="173"/>
      <c r="X359" s="174"/>
    </row>
    <row r="360" spans="3:24" ht="18" thickBot="1" x14ac:dyDescent="0.6"/>
    <row r="361" spans="3:24" ht="23" thickBot="1" x14ac:dyDescent="0.6">
      <c r="C361" s="41" t="s">
        <v>348</v>
      </c>
      <c r="D361" s="94" t="s">
        <v>58</v>
      </c>
      <c r="E361" s="95"/>
      <c r="F361" s="95"/>
      <c r="G361" s="95"/>
      <c r="H361" s="96"/>
      <c r="I361" s="94" t="s">
        <v>167</v>
      </c>
      <c r="J361" s="95"/>
      <c r="K361" s="96"/>
      <c r="L361" s="169"/>
      <c r="M361" s="170"/>
      <c r="N361" s="170"/>
      <c r="O361" s="171"/>
      <c r="P361" s="169">
        <v>16500</v>
      </c>
      <c r="Q361" s="171"/>
      <c r="R361" s="175">
        <f>IF(M$347="借方",R359+L361-P361,IF(M$347="貸方",R359-L361+P361,""))</f>
        <v>107710</v>
      </c>
      <c r="S361" s="176"/>
      <c r="T361" s="177"/>
      <c r="U361" s="172" t="s">
        <v>415</v>
      </c>
      <c r="V361" s="173"/>
      <c r="W361" s="173"/>
      <c r="X361" s="174"/>
    </row>
    <row r="362" spans="3:24" ht="18" thickBot="1" x14ac:dyDescent="0.6"/>
    <row r="363" spans="3:24" ht="23" thickBot="1" x14ac:dyDescent="0.6">
      <c r="C363" s="41" t="s">
        <v>348</v>
      </c>
      <c r="D363" s="94" t="s">
        <v>56</v>
      </c>
      <c r="E363" s="95"/>
      <c r="F363" s="95"/>
      <c r="G363" s="95"/>
      <c r="H363" s="96"/>
      <c r="I363" s="94" t="s">
        <v>369</v>
      </c>
      <c r="J363" s="95"/>
      <c r="K363" s="96"/>
      <c r="L363" s="169"/>
      <c r="M363" s="170"/>
      <c r="N363" s="170"/>
      <c r="O363" s="171"/>
      <c r="P363" s="169">
        <v>330</v>
      </c>
      <c r="Q363" s="171"/>
      <c r="R363" s="175">
        <f>IF(M$347="借方",R361+L363-P363,IF(M$347="貸方",R361-L363+P363,""))</f>
        <v>107380</v>
      </c>
      <c r="S363" s="176"/>
      <c r="T363" s="177"/>
      <c r="U363" s="172" t="s">
        <v>419</v>
      </c>
      <c r="V363" s="173"/>
      <c r="W363" s="173"/>
      <c r="X363" s="174"/>
    </row>
    <row r="364" spans="3:24" ht="18" thickBot="1" x14ac:dyDescent="0.6"/>
    <row r="365" spans="3:24" ht="23" thickBot="1" x14ac:dyDescent="0.6">
      <c r="C365" s="41" t="s">
        <v>348</v>
      </c>
      <c r="D365" s="94" t="s">
        <v>58</v>
      </c>
      <c r="E365" s="95"/>
      <c r="F365" s="95"/>
      <c r="G365" s="95"/>
      <c r="H365" s="96"/>
      <c r="I365" s="94" t="s">
        <v>369</v>
      </c>
      <c r="J365" s="95"/>
      <c r="K365" s="96"/>
      <c r="L365" s="169"/>
      <c r="M365" s="170"/>
      <c r="N365" s="170"/>
      <c r="O365" s="171"/>
      <c r="P365" s="169">
        <v>110</v>
      </c>
      <c r="Q365" s="171"/>
      <c r="R365" s="175">
        <f>IF(M$347="借方",R363+L365-P365,IF(M$347="貸方",R363-L365+P365,""))</f>
        <v>107270</v>
      </c>
      <c r="S365" s="176"/>
      <c r="T365" s="177"/>
      <c r="U365" s="172" t="s">
        <v>420</v>
      </c>
      <c r="V365" s="173"/>
      <c r="W365" s="173"/>
      <c r="X365" s="174"/>
    </row>
    <row r="366" spans="3:24" ht="18" thickBot="1" x14ac:dyDescent="0.6"/>
    <row r="367" spans="3:24" ht="23" thickBot="1" x14ac:dyDescent="0.6">
      <c r="C367" s="41" t="s">
        <v>348</v>
      </c>
      <c r="D367" s="94" t="s">
        <v>356</v>
      </c>
      <c r="E367" s="95"/>
      <c r="F367" s="95"/>
      <c r="G367" s="95"/>
      <c r="H367" s="96"/>
      <c r="I367" s="94" t="s">
        <v>416</v>
      </c>
      <c r="J367" s="95"/>
      <c r="K367" s="96"/>
      <c r="L367" s="169"/>
      <c r="M367" s="170"/>
      <c r="N367" s="170"/>
      <c r="O367" s="171"/>
      <c r="P367" s="169">
        <v>1000</v>
      </c>
      <c r="Q367" s="171"/>
      <c r="R367" s="175">
        <f>IF(M$347="借方",R365+L367-P367,IF(M$347="貸方",R365-L367+P367,""))</f>
        <v>106270</v>
      </c>
      <c r="S367" s="176"/>
      <c r="T367" s="177"/>
      <c r="U367" s="172" t="s">
        <v>414</v>
      </c>
      <c r="V367" s="173"/>
      <c r="W367" s="173"/>
      <c r="X367" s="174"/>
    </row>
    <row r="368" spans="3:24" ht="18" thickBot="1" x14ac:dyDescent="0.6"/>
    <row r="369" spans="3:24" ht="23" thickBot="1" x14ac:dyDescent="0.6">
      <c r="C369" s="41" t="s">
        <v>348</v>
      </c>
      <c r="D369" s="94" t="s">
        <v>56</v>
      </c>
      <c r="E369" s="95"/>
      <c r="F369" s="95"/>
      <c r="G369" s="95"/>
      <c r="H369" s="96"/>
      <c r="I369" s="94" t="s">
        <v>369</v>
      </c>
      <c r="J369" s="95"/>
      <c r="K369" s="96"/>
      <c r="L369" s="169"/>
      <c r="M369" s="170"/>
      <c r="N369" s="170"/>
      <c r="O369" s="171"/>
      <c r="P369" s="169">
        <v>1045</v>
      </c>
      <c r="Q369" s="171"/>
      <c r="R369" s="175">
        <f>IF(M$347="借方",R367+L369-P369,IF(M$347="貸方",R367-L369+P369,""))</f>
        <v>105225</v>
      </c>
      <c r="S369" s="176"/>
      <c r="T369" s="177"/>
      <c r="U369" s="172" t="s">
        <v>418</v>
      </c>
      <c r="V369" s="173"/>
      <c r="W369" s="173"/>
      <c r="X369" s="174"/>
    </row>
    <row r="370" spans="3:24" ht="18" thickBot="1" x14ac:dyDescent="0.6"/>
    <row r="371" spans="3:24" ht="23" thickBot="1" x14ac:dyDescent="0.6">
      <c r="C371" s="41" t="s">
        <v>348</v>
      </c>
      <c r="D371" s="94" t="s">
        <v>56</v>
      </c>
      <c r="E371" s="95"/>
      <c r="F371" s="95"/>
      <c r="G371" s="95"/>
      <c r="H371" s="96"/>
      <c r="I371" s="94" t="s">
        <v>165</v>
      </c>
      <c r="J371" s="95"/>
      <c r="K371" s="96"/>
      <c r="L371" s="169">
        <v>11000</v>
      </c>
      <c r="M371" s="170"/>
      <c r="N371" s="170"/>
      <c r="O371" s="171"/>
      <c r="P371" s="169"/>
      <c r="Q371" s="171"/>
      <c r="R371" s="175">
        <f>IF(M$347="借方",R369+L371-P371,IF(M$347="貸方",R369-L371+P371,""))</f>
        <v>116225</v>
      </c>
      <c r="S371" s="176"/>
      <c r="T371" s="177"/>
      <c r="U371" s="172" t="s">
        <v>421</v>
      </c>
      <c r="V371" s="173"/>
      <c r="W371" s="173"/>
      <c r="X371" s="174"/>
    </row>
    <row r="372" spans="3:24" ht="18" thickBot="1" x14ac:dyDescent="0.6"/>
    <row r="373" spans="3:24" ht="23" thickBot="1" x14ac:dyDescent="0.6">
      <c r="C373" s="41" t="s">
        <v>353</v>
      </c>
      <c r="D373" s="94" t="s">
        <v>56</v>
      </c>
      <c r="E373" s="95"/>
      <c r="F373" s="95"/>
      <c r="G373" s="95"/>
      <c r="H373" s="96"/>
      <c r="I373" s="94" t="s">
        <v>165</v>
      </c>
      <c r="J373" s="95"/>
      <c r="K373" s="96"/>
      <c r="L373" s="169">
        <v>10450</v>
      </c>
      <c r="M373" s="170"/>
      <c r="N373" s="170"/>
      <c r="O373" s="171"/>
      <c r="P373" s="169"/>
      <c r="Q373" s="171"/>
      <c r="R373" s="175">
        <f>IF(M$347="借方",R371+L373-P373,IF(M$347="貸方",R371-L373+P373,""))</f>
        <v>126675</v>
      </c>
      <c r="S373" s="176"/>
      <c r="T373" s="177"/>
      <c r="U373" s="172" t="s">
        <v>422</v>
      </c>
      <c r="V373" s="173"/>
      <c r="W373" s="173"/>
      <c r="X373" s="174"/>
    </row>
    <row r="374" spans="3:24" ht="18" thickBot="1" x14ac:dyDescent="0.6"/>
    <row r="375" spans="3:24" ht="23" thickBot="1" x14ac:dyDescent="0.6">
      <c r="C375" s="41" t="s">
        <v>353</v>
      </c>
      <c r="D375" s="94" t="s">
        <v>58</v>
      </c>
      <c r="E375" s="95"/>
      <c r="F375" s="95"/>
      <c r="G375" s="95"/>
      <c r="H375" s="96"/>
      <c r="I375" s="94" t="s">
        <v>167</v>
      </c>
      <c r="J375" s="95"/>
      <c r="K375" s="96"/>
      <c r="L375" s="169"/>
      <c r="M375" s="170"/>
      <c r="N375" s="170"/>
      <c r="O375" s="171"/>
      <c r="P375" s="169">
        <v>18810</v>
      </c>
      <c r="Q375" s="171"/>
      <c r="R375" s="175">
        <f>IF(M$347="借方",R373+L375-P375,IF(M$347="貸方",R373-L375+P375,""))</f>
        <v>107865</v>
      </c>
      <c r="S375" s="176"/>
      <c r="T375" s="177"/>
      <c r="U375" s="172" t="s">
        <v>423</v>
      </c>
      <c r="V375" s="173"/>
      <c r="W375" s="173"/>
      <c r="X375" s="174"/>
    </row>
    <row r="378" spans="3:24" ht="18" thickBot="1" x14ac:dyDescent="0.6"/>
    <row r="379" spans="3:24" ht="26" thickBot="1" x14ac:dyDescent="0.6">
      <c r="C379" s="166" t="s">
        <v>334</v>
      </c>
      <c r="D379" s="167"/>
      <c r="E379" s="167"/>
      <c r="F379" s="167"/>
      <c r="G379" s="167"/>
      <c r="H379" s="167"/>
      <c r="I379" s="167"/>
      <c r="J379" s="167"/>
      <c r="K379" s="167"/>
      <c r="L379" s="167"/>
      <c r="M379" s="167"/>
      <c r="N379" s="167"/>
      <c r="O379" s="167"/>
      <c r="P379" s="167"/>
      <c r="Q379" s="167"/>
      <c r="R379" s="167"/>
      <c r="S379" s="167"/>
      <c r="T379" s="167"/>
      <c r="U379" s="167"/>
      <c r="V379" s="167"/>
      <c r="W379" s="167"/>
      <c r="X379" s="168"/>
    </row>
    <row r="380" spans="3:24" ht="23" thickBot="1" x14ac:dyDescent="0.6">
      <c r="C380" s="44"/>
      <c r="D380" s="44"/>
      <c r="E380" s="44"/>
      <c r="F380" s="44"/>
      <c r="G380" s="44"/>
      <c r="H380" s="44"/>
      <c r="I380" s="44"/>
      <c r="J380" s="44"/>
      <c r="K380" s="44"/>
      <c r="L380" s="44"/>
      <c r="M380" s="44"/>
      <c r="N380" s="44"/>
      <c r="O380" s="44"/>
      <c r="P380" s="44"/>
      <c r="Q380" s="44"/>
      <c r="R380" s="44"/>
      <c r="S380" s="44"/>
      <c r="T380" s="44"/>
      <c r="U380" s="44"/>
      <c r="V380" s="44"/>
      <c r="W380" s="44"/>
      <c r="X380" s="44"/>
    </row>
    <row r="381" spans="3:24" ht="26" thickBot="1" x14ac:dyDescent="0.6">
      <c r="C381" s="66" t="s">
        <v>335</v>
      </c>
      <c r="D381" s="166" t="s">
        <v>336</v>
      </c>
      <c r="E381" s="167"/>
      <c r="F381" s="167"/>
      <c r="G381" s="167"/>
      <c r="H381" s="168"/>
      <c r="I381" s="166" t="s">
        <v>403</v>
      </c>
      <c r="J381" s="167"/>
      <c r="K381" s="168"/>
      <c r="L381" s="67"/>
      <c r="M381" s="67"/>
      <c r="N381" s="67"/>
      <c r="O381" s="67"/>
      <c r="P381" s="44"/>
      <c r="Q381" s="44"/>
      <c r="R381" s="44"/>
      <c r="S381" s="44"/>
      <c r="T381" s="44"/>
      <c r="U381" s="44"/>
      <c r="V381" s="44"/>
      <c r="W381" s="44"/>
      <c r="X381" s="44"/>
    </row>
    <row r="382" spans="3:24" ht="26" thickBot="1" x14ac:dyDescent="0.6">
      <c r="C382" s="67"/>
      <c r="D382" s="67"/>
      <c r="E382" s="67"/>
      <c r="F382" s="67"/>
      <c r="G382" s="67"/>
      <c r="H382" s="67"/>
      <c r="I382" s="67"/>
      <c r="J382" s="67"/>
      <c r="K382" s="67"/>
      <c r="L382" s="67"/>
      <c r="M382" s="67"/>
      <c r="N382" s="67"/>
      <c r="O382" s="67"/>
      <c r="P382" s="44"/>
      <c r="Q382" s="44"/>
      <c r="R382" s="44"/>
      <c r="S382" s="44"/>
      <c r="T382" s="44"/>
      <c r="U382" s="44"/>
      <c r="V382" s="44"/>
      <c r="W382" s="44"/>
      <c r="X382" s="44"/>
    </row>
    <row r="383" spans="3:24" ht="26" thickBot="1" x14ac:dyDescent="0.6">
      <c r="C383" s="66" t="s">
        <v>337</v>
      </c>
      <c r="D383" s="163" t="s">
        <v>170</v>
      </c>
      <c r="E383" s="164"/>
      <c r="F383" s="164"/>
      <c r="G383" s="164"/>
      <c r="H383" s="164"/>
      <c r="I383" s="164"/>
      <c r="J383" s="164"/>
      <c r="K383" s="165"/>
      <c r="L383" s="66" t="s">
        <v>338</v>
      </c>
      <c r="M383" s="166" t="s">
        <v>258</v>
      </c>
      <c r="N383" s="167"/>
      <c r="O383" s="168"/>
      <c r="U383" s="166" t="s">
        <v>3</v>
      </c>
      <c r="V383" s="168"/>
      <c r="W383" s="163" t="s">
        <v>177</v>
      </c>
      <c r="X383" s="165"/>
    </row>
    <row r="384" spans="3:24" ht="18" thickBot="1" x14ac:dyDescent="0.6"/>
    <row r="385" spans="3:24" ht="23" thickBot="1" x14ac:dyDescent="0.6">
      <c r="C385" s="41" t="s">
        <v>260</v>
      </c>
      <c r="D385" s="94" t="s">
        <v>243</v>
      </c>
      <c r="E385" s="95"/>
      <c r="F385" s="95"/>
      <c r="G385" s="95"/>
      <c r="H385" s="96"/>
      <c r="I385" s="94" t="s">
        <v>327</v>
      </c>
      <c r="J385" s="95"/>
      <c r="K385" s="96"/>
      <c r="L385" s="94" t="s">
        <v>328</v>
      </c>
      <c r="M385" s="95"/>
      <c r="N385" s="95"/>
      <c r="O385" s="96"/>
      <c r="P385" s="94" t="s">
        <v>329</v>
      </c>
      <c r="Q385" s="96"/>
      <c r="R385" s="94" t="s">
        <v>330</v>
      </c>
      <c r="S385" s="95"/>
      <c r="T385" s="96"/>
      <c r="U385" s="94" t="s">
        <v>331</v>
      </c>
      <c r="V385" s="95"/>
      <c r="W385" s="95"/>
      <c r="X385" s="96"/>
    </row>
    <row r="386" spans="3:24" ht="18" thickBot="1" x14ac:dyDescent="0.6"/>
    <row r="387" spans="3:24" ht="23" thickBot="1" x14ac:dyDescent="0.6">
      <c r="C387" s="41" t="s">
        <v>332</v>
      </c>
      <c r="D387" s="94"/>
      <c r="E387" s="95"/>
      <c r="F387" s="95"/>
      <c r="G387" s="95"/>
      <c r="H387" s="96"/>
      <c r="I387" s="94" t="s">
        <v>333</v>
      </c>
      <c r="J387" s="95"/>
      <c r="K387" s="96"/>
      <c r="L387" s="169"/>
      <c r="M387" s="170"/>
      <c r="N387" s="170"/>
      <c r="O387" s="171"/>
      <c r="P387" s="169"/>
      <c r="Q387" s="171"/>
      <c r="R387" s="169">
        <v>100000</v>
      </c>
      <c r="S387" s="170"/>
      <c r="T387" s="171"/>
      <c r="U387" s="172" t="s">
        <v>352</v>
      </c>
      <c r="V387" s="173"/>
      <c r="W387" s="173"/>
      <c r="X387" s="174"/>
    </row>
    <row r="390" spans="3:24" ht="18" thickBot="1" x14ac:dyDescent="0.6"/>
    <row r="391" spans="3:24" ht="26" thickBot="1" x14ac:dyDescent="0.6">
      <c r="C391" s="166" t="s">
        <v>334</v>
      </c>
      <c r="D391" s="167"/>
      <c r="E391" s="167"/>
      <c r="F391" s="167"/>
      <c r="G391" s="167"/>
      <c r="H391" s="167"/>
      <c r="I391" s="167"/>
      <c r="J391" s="167"/>
      <c r="K391" s="167"/>
      <c r="L391" s="167"/>
      <c r="M391" s="167"/>
      <c r="N391" s="167"/>
      <c r="O391" s="167"/>
      <c r="P391" s="167"/>
      <c r="Q391" s="167"/>
      <c r="R391" s="167"/>
      <c r="S391" s="167"/>
      <c r="T391" s="167"/>
      <c r="U391" s="167"/>
      <c r="V391" s="167"/>
      <c r="W391" s="167"/>
      <c r="X391" s="168"/>
    </row>
    <row r="392" spans="3:24" ht="23" thickBot="1" x14ac:dyDescent="0.6">
      <c r="C392" s="44"/>
      <c r="D392" s="44"/>
      <c r="E392" s="44"/>
      <c r="F392" s="44"/>
      <c r="G392" s="44"/>
      <c r="H392" s="44"/>
      <c r="I392" s="44"/>
      <c r="J392" s="44"/>
      <c r="K392" s="44"/>
      <c r="L392" s="44"/>
      <c r="M392" s="44"/>
      <c r="N392" s="44"/>
      <c r="O392" s="44"/>
      <c r="P392" s="44"/>
      <c r="Q392" s="44"/>
      <c r="R392" s="44"/>
      <c r="S392" s="44"/>
      <c r="T392" s="44"/>
      <c r="U392" s="44"/>
      <c r="V392" s="44"/>
      <c r="W392" s="44"/>
      <c r="X392" s="44"/>
    </row>
    <row r="393" spans="3:24" ht="26" thickBot="1" x14ac:dyDescent="0.6">
      <c r="C393" s="66" t="s">
        <v>335</v>
      </c>
      <c r="D393" s="166" t="s">
        <v>336</v>
      </c>
      <c r="E393" s="167"/>
      <c r="F393" s="167"/>
      <c r="G393" s="167"/>
      <c r="H393" s="168"/>
      <c r="I393" s="166" t="s">
        <v>403</v>
      </c>
      <c r="J393" s="167"/>
      <c r="K393" s="168"/>
      <c r="L393" s="67"/>
      <c r="M393" s="67"/>
      <c r="N393" s="67"/>
      <c r="O393" s="67"/>
      <c r="P393" s="44"/>
      <c r="Q393" s="44"/>
      <c r="R393" s="44"/>
      <c r="S393" s="44"/>
      <c r="T393" s="44"/>
      <c r="U393" s="44"/>
      <c r="V393" s="44"/>
      <c r="W393" s="44"/>
      <c r="X393" s="44"/>
    </row>
    <row r="394" spans="3:24" ht="26" thickBot="1" x14ac:dyDescent="0.6">
      <c r="C394" s="67"/>
      <c r="D394" s="67"/>
      <c r="E394" s="67"/>
      <c r="F394" s="67"/>
      <c r="G394" s="67"/>
      <c r="H394" s="67"/>
      <c r="I394" s="67"/>
      <c r="J394" s="67"/>
      <c r="K394" s="67"/>
      <c r="L394" s="67"/>
      <c r="M394" s="67"/>
      <c r="N394" s="67"/>
      <c r="O394" s="67"/>
      <c r="P394" s="44"/>
      <c r="Q394" s="44"/>
      <c r="R394" s="44"/>
      <c r="S394" s="44"/>
      <c r="T394" s="44"/>
      <c r="U394" s="44"/>
      <c r="V394" s="44"/>
      <c r="W394" s="44"/>
      <c r="X394" s="44"/>
    </row>
    <row r="395" spans="3:24" ht="26" thickBot="1" x14ac:dyDescent="0.6">
      <c r="C395" s="66" t="s">
        <v>337</v>
      </c>
      <c r="D395" s="163" t="s">
        <v>171</v>
      </c>
      <c r="E395" s="164"/>
      <c r="F395" s="164"/>
      <c r="G395" s="164"/>
      <c r="H395" s="164"/>
      <c r="I395" s="164"/>
      <c r="J395" s="164"/>
      <c r="K395" s="165"/>
      <c r="L395" s="66" t="s">
        <v>338</v>
      </c>
      <c r="M395" s="166" t="s">
        <v>258</v>
      </c>
      <c r="N395" s="167"/>
      <c r="O395" s="168"/>
      <c r="U395" s="166" t="s">
        <v>3</v>
      </c>
      <c r="V395" s="168"/>
      <c r="W395" s="163" t="s">
        <v>177</v>
      </c>
      <c r="X395" s="165"/>
    </row>
    <row r="396" spans="3:24" ht="18" thickBot="1" x14ac:dyDescent="0.6"/>
    <row r="397" spans="3:24" ht="23" thickBot="1" x14ac:dyDescent="0.6">
      <c r="C397" s="41" t="s">
        <v>260</v>
      </c>
      <c r="D397" s="94" t="s">
        <v>243</v>
      </c>
      <c r="E397" s="95"/>
      <c r="F397" s="95"/>
      <c r="G397" s="95"/>
      <c r="H397" s="96"/>
      <c r="I397" s="94" t="s">
        <v>327</v>
      </c>
      <c r="J397" s="95"/>
      <c r="K397" s="96"/>
      <c r="L397" s="94" t="s">
        <v>328</v>
      </c>
      <c r="M397" s="95"/>
      <c r="N397" s="95"/>
      <c r="O397" s="96"/>
      <c r="P397" s="94" t="s">
        <v>329</v>
      </c>
      <c r="Q397" s="96"/>
      <c r="R397" s="94" t="s">
        <v>330</v>
      </c>
      <c r="S397" s="95"/>
      <c r="T397" s="96"/>
      <c r="U397" s="94" t="s">
        <v>331</v>
      </c>
      <c r="V397" s="95"/>
      <c r="W397" s="95"/>
      <c r="X397" s="96"/>
    </row>
    <row r="398" spans="3:24" ht="18" thickBot="1" x14ac:dyDescent="0.6"/>
    <row r="399" spans="3:24" ht="23" thickBot="1" x14ac:dyDescent="0.6">
      <c r="C399" s="41" t="s">
        <v>332</v>
      </c>
      <c r="D399" s="94"/>
      <c r="E399" s="95"/>
      <c r="F399" s="95"/>
      <c r="G399" s="95"/>
      <c r="H399" s="96"/>
      <c r="I399" s="94" t="s">
        <v>333</v>
      </c>
      <c r="J399" s="95"/>
      <c r="K399" s="96"/>
      <c r="L399" s="169"/>
      <c r="M399" s="170"/>
      <c r="N399" s="170"/>
      <c r="O399" s="171"/>
      <c r="P399" s="169"/>
      <c r="Q399" s="171"/>
      <c r="R399" s="169">
        <v>31510</v>
      </c>
      <c r="S399" s="170"/>
      <c r="T399" s="171"/>
      <c r="U399" s="172" t="s">
        <v>352</v>
      </c>
      <c r="V399" s="173"/>
      <c r="W399" s="173"/>
      <c r="X399" s="174"/>
    </row>
    <row r="400" spans="3:24" ht="18" thickBot="1" x14ac:dyDescent="0.6"/>
    <row r="401" spans="3:24" ht="23" thickBot="1" x14ac:dyDescent="0.6">
      <c r="C401" s="41" t="s">
        <v>343</v>
      </c>
      <c r="D401" s="94" t="s">
        <v>54</v>
      </c>
      <c r="E401" s="95"/>
      <c r="F401" s="95"/>
      <c r="G401" s="95"/>
      <c r="H401" s="96"/>
      <c r="I401" s="94" t="s">
        <v>424</v>
      </c>
      <c r="J401" s="95"/>
      <c r="K401" s="96"/>
      <c r="L401" s="169"/>
      <c r="M401" s="170"/>
      <c r="N401" s="170"/>
      <c r="O401" s="171"/>
      <c r="P401" s="169">
        <v>50</v>
      </c>
      <c r="Q401" s="171"/>
      <c r="R401" s="175">
        <f>IF(M395="借方",R399+L401-P401,IF(M395="貸方",R399-L401+P401,""))</f>
        <v>31560</v>
      </c>
      <c r="S401" s="176"/>
      <c r="T401" s="177"/>
      <c r="U401" s="172" t="s">
        <v>404</v>
      </c>
      <c r="V401" s="173"/>
      <c r="W401" s="173"/>
      <c r="X401" s="174"/>
    </row>
  </sheetData>
  <mergeCells count="787">
    <mergeCell ref="U203:X203"/>
    <mergeCell ref="D201:H201"/>
    <mergeCell ref="I201:K201"/>
    <mergeCell ref="L201:O201"/>
    <mergeCell ref="P201:Q201"/>
    <mergeCell ref="R201:T201"/>
    <mergeCell ref="U201:X201"/>
    <mergeCell ref="U95:X95"/>
    <mergeCell ref="U97:X97"/>
    <mergeCell ref="D98:H98"/>
    <mergeCell ref="I98:K98"/>
    <mergeCell ref="L98:O98"/>
    <mergeCell ref="P98:Q98"/>
    <mergeCell ref="R98:T98"/>
    <mergeCell ref="U98:X98"/>
    <mergeCell ref="D195:H195"/>
    <mergeCell ref="I195:K195"/>
    <mergeCell ref="L195:O195"/>
    <mergeCell ref="P195:Q195"/>
    <mergeCell ref="R195:T195"/>
    <mergeCell ref="U195:X195"/>
    <mergeCell ref="D193:H193"/>
    <mergeCell ref="I193:K193"/>
    <mergeCell ref="L193:O193"/>
    <mergeCell ref="D397:H397"/>
    <mergeCell ref="I397:K397"/>
    <mergeCell ref="L397:O397"/>
    <mergeCell ref="P397:Q397"/>
    <mergeCell ref="R397:T397"/>
    <mergeCell ref="U397:X397"/>
    <mergeCell ref="C391:X391"/>
    <mergeCell ref="D393:H393"/>
    <mergeCell ref="I393:K393"/>
    <mergeCell ref="D395:K395"/>
    <mergeCell ref="M395:O395"/>
    <mergeCell ref="D401:H401"/>
    <mergeCell ref="I401:K401"/>
    <mergeCell ref="L401:O401"/>
    <mergeCell ref="P401:Q401"/>
    <mergeCell ref="R401:T401"/>
    <mergeCell ref="U401:X401"/>
    <mergeCell ref="D399:H399"/>
    <mergeCell ref="I399:K399"/>
    <mergeCell ref="L399:O399"/>
    <mergeCell ref="P399:Q399"/>
    <mergeCell ref="R399:T399"/>
    <mergeCell ref="U399:X399"/>
    <mergeCell ref="U395:V395"/>
    <mergeCell ref="W395:X395"/>
    <mergeCell ref="D387:H387"/>
    <mergeCell ref="I387:K387"/>
    <mergeCell ref="L387:O387"/>
    <mergeCell ref="P387:Q387"/>
    <mergeCell ref="R387:T387"/>
    <mergeCell ref="U387:X387"/>
    <mergeCell ref="D385:H385"/>
    <mergeCell ref="I385:K385"/>
    <mergeCell ref="L385:O385"/>
    <mergeCell ref="P385:Q385"/>
    <mergeCell ref="R385:T385"/>
    <mergeCell ref="U385:X385"/>
    <mergeCell ref="C379:X379"/>
    <mergeCell ref="D381:H381"/>
    <mergeCell ref="I381:K381"/>
    <mergeCell ref="D383:K383"/>
    <mergeCell ref="M383:O383"/>
    <mergeCell ref="U383:V383"/>
    <mergeCell ref="W383:X383"/>
    <mergeCell ref="D375:H375"/>
    <mergeCell ref="I375:K375"/>
    <mergeCell ref="L375:O375"/>
    <mergeCell ref="P375:Q375"/>
    <mergeCell ref="R375:T375"/>
    <mergeCell ref="U375:X375"/>
    <mergeCell ref="D373:H373"/>
    <mergeCell ref="I373:K373"/>
    <mergeCell ref="L373:O373"/>
    <mergeCell ref="P373:Q373"/>
    <mergeCell ref="R373:T373"/>
    <mergeCell ref="U373:X373"/>
    <mergeCell ref="D371:H371"/>
    <mergeCell ref="I371:K371"/>
    <mergeCell ref="L371:O371"/>
    <mergeCell ref="P371:Q371"/>
    <mergeCell ref="R371:T371"/>
    <mergeCell ref="U371:X371"/>
    <mergeCell ref="D369:H369"/>
    <mergeCell ref="I369:K369"/>
    <mergeCell ref="L369:O369"/>
    <mergeCell ref="P369:Q369"/>
    <mergeCell ref="R369:T369"/>
    <mergeCell ref="U369:X369"/>
    <mergeCell ref="D367:H367"/>
    <mergeCell ref="I367:K367"/>
    <mergeCell ref="L367:O367"/>
    <mergeCell ref="P367:Q367"/>
    <mergeCell ref="R367:T367"/>
    <mergeCell ref="U367:X367"/>
    <mergeCell ref="D365:H365"/>
    <mergeCell ref="I365:K365"/>
    <mergeCell ref="L365:O365"/>
    <mergeCell ref="P365:Q365"/>
    <mergeCell ref="R365:T365"/>
    <mergeCell ref="U365:X365"/>
    <mergeCell ref="D363:H363"/>
    <mergeCell ref="I363:K363"/>
    <mergeCell ref="L363:O363"/>
    <mergeCell ref="P363:Q363"/>
    <mergeCell ref="R363:T363"/>
    <mergeCell ref="U363:X363"/>
    <mergeCell ref="D361:H361"/>
    <mergeCell ref="I361:K361"/>
    <mergeCell ref="L361:O361"/>
    <mergeCell ref="P361:Q361"/>
    <mergeCell ref="R361:T361"/>
    <mergeCell ref="U361:X361"/>
    <mergeCell ref="D359:H359"/>
    <mergeCell ref="I359:K359"/>
    <mergeCell ref="L359:O359"/>
    <mergeCell ref="P359:Q359"/>
    <mergeCell ref="R359:T359"/>
    <mergeCell ref="U359:X359"/>
    <mergeCell ref="D357:H357"/>
    <mergeCell ref="I357:K357"/>
    <mergeCell ref="L357:O357"/>
    <mergeCell ref="P357:Q357"/>
    <mergeCell ref="R357:T357"/>
    <mergeCell ref="U357:X357"/>
    <mergeCell ref="D355:H355"/>
    <mergeCell ref="I355:K355"/>
    <mergeCell ref="L355:O355"/>
    <mergeCell ref="P355:Q355"/>
    <mergeCell ref="R355:T355"/>
    <mergeCell ref="U355:X355"/>
    <mergeCell ref="D353:H353"/>
    <mergeCell ref="I353:K353"/>
    <mergeCell ref="L353:O353"/>
    <mergeCell ref="P353:Q353"/>
    <mergeCell ref="R353:T353"/>
    <mergeCell ref="U353:X353"/>
    <mergeCell ref="D351:H351"/>
    <mergeCell ref="I351:K351"/>
    <mergeCell ref="L351:O351"/>
    <mergeCell ref="P351:Q351"/>
    <mergeCell ref="R351:T351"/>
    <mergeCell ref="U351:X351"/>
    <mergeCell ref="D349:H349"/>
    <mergeCell ref="I349:K349"/>
    <mergeCell ref="L349:O349"/>
    <mergeCell ref="P349:Q349"/>
    <mergeCell ref="R349:T349"/>
    <mergeCell ref="U349:X349"/>
    <mergeCell ref="C343:X343"/>
    <mergeCell ref="D345:H345"/>
    <mergeCell ref="I345:K345"/>
    <mergeCell ref="D347:K347"/>
    <mergeCell ref="M347:O347"/>
    <mergeCell ref="U347:V347"/>
    <mergeCell ref="W347:X347"/>
    <mergeCell ref="D339:H339"/>
    <mergeCell ref="I339:K339"/>
    <mergeCell ref="L339:O339"/>
    <mergeCell ref="P339:Q339"/>
    <mergeCell ref="R339:T339"/>
    <mergeCell ref="U339:X339"/>
    <mergeCell ref="D337:H337"/>
    <mergeCell ref="I337:K337"/>
    <mergeCell ref="L337:O337"/>
    <mergeCell ref="P337:Q337"/>
    <mergeCell ref="R337:T337"/>
    <mergeCell ref="U337:X337"/>
    <mergeCell ref="D335:H335"/>
    <mergeCell ref="I335:K335"/>
    <mergeCell ref="L335:O335"/>
    <mergeCell ref="P335:Q335"/>
    <mergeCell ref="R335:T335"/>
    <mergeCell ref="U335:X335"/>
    <mergeCell ref="C329:X329"/>
    <mergeCell ref="D331:H331"/>
    <mergeCell ref="I331:K331"/>
    <mergeCell ref="D333:K333"/>
    <mergeCell ref="M333:O333"/>
    <mergeCell ref="U333:V333"/>
    <mergeCell ref="W333:X333"/>
    <mergeCell ref="D325:H325"/>
    <mergeCell ref="I325:K325"/>
    <mergeCell ref="L325:O325"/>
    <mergeCell ref="P325:Q325"/>
    <mergeCell ref="R325:T325"/>
    <mergeCell ref="U325:X325"/>
    <mergeCell ref="D323:H323"/>
    <mergeCell ref="I323:K323"/>
    <mergeCell ref="L323:O323"/>
    <mergeCell ref="P323:Q323"/>
    <mergeCell ref="R323:T323"/>
    <mergeCell ref="U323:X323"/>
    <mergeCell ref="D321:H321"/>
    <mergeCell ref="I321:K321"/>
    <mergeCell ref="L321:O321"/>
    <mergeCell ref="P321:Q321"/>
    <mergeCell ref="R321:T321"/>
    <mergeCell ref="U321:X321"/>
    <mergeCell ref="C315:X315"/>
    <mergeCell ref="D317:H317"/>
    <mergeCell ref="I317:K317"/>
    <mergeCell ref="D319:K319"/>
    <mergeCell ref="M319:O319"/>
    <mergeCell ref="U319:V319"/>
    <mergeCell ref="W319:X319"/>
    <mergeCell ref="D311:H311"/>
    <mergeCell ref="I311:K311"/>
    <mergeCell ref="L311:O311"/>
    <mergeCell ref="P311:Q311"/>
    <mergeCell ref="R311:T311"/>
    <mergeCell ref="U311:X311"/>
    <mergeCell ref="D309:H309"/>
    <mergeCell ref="I309:K309"/>
    <mergeCell ref="L309:O309"/>
    <mergeCell ref="P309:Q309"/>
    <mergeCell ref="R309:T309"/>
    <mergeCell ref="U309:X309"/>
    <mergeCell ref="D307:H307"/>
    <mergeCell ref="I307:K307"/>
    <mergeCell ref="L307:O307"/>
    <mergeCell ref="P307:Q307"/>
    <mergeCell ref="R307:T307"/>
    <mergeCell ref="U307:X307"/>
    <mergeCell ref="D305:H305"/>
    <mergeCell ref="I305:K305"/>
    <mergeCell ref="L305:O305"/>
    <mergeCell ref="P305:Q305"/>
    <mergeCell ref="R305:T305"/>
    <mergeCell ref="U305:X305"/>
    <mergeCell ref="D303:H303"/>
    <mergeCell ref="I303:K303"/>
    <mergeCell ref="L303:O303"/>
    <mergeCell ref="P303:Q303"/>
    <mergeCell ref="R303:T303"/>
    <mergeCell ref="U303:X303"/>
    <mergeCell ref="C297:X297"/>
    <mergeCell ref="D299:H299"/>
    <mergeCell ref="I299:K299"/>
    <mergeCell ref="D301:K301"/>
    <mergeCell ref="M301:O301"/>
    <mergeCell ref="U301:V301"/>
    <mergeCell ref="W301:X301"/>
    <mergeCell ref="D293:H293"/>
    <mergeCell ref="I293:K293"/>
    <mergeCell ref="L293:O293"/>
    <mergeCell ref="P293:Q293"/>
    <mergeCell ref="R293:T293"/>
    <mergeCell ref="U293:X293"/>
    <mergeCell ref="D291:H291"/>
    <mergeCell ref="I291:K291"/>
    <mergeCell ref="L291:O291"/>
    <mergeCell ref="P291:Q291"/>
    <mergeCell ref="R291:T291"/>
    <mergeCell ref="U291:X291"/>
    <mergeCell ref="D289:H289"/>
    <mergeCell ref="I289:K289"/>
    <mergeCell ref="L289:O289"/>
    <mergeCell ref="P289:Q289"/>
    <mergeCell ref="R289:T289"/>
    <mergeCell ref="U289:X289"/>
    <mergeCell ref="C283:X283"/>
    <mergeCell ref="D285:H285"/>
    <mergeCell ref="I285:K285"/>
    <mergeCell ref="D287:K287"/>
    <mergeCell ref="M287:O287"/>
    <mergeCell ref="U287:V287"/>
    <mergeCell ref="W287:X287"/>
    <mergeCell ref="D279:H279"/>
    <mergeCell ref="I279:K279"/>
    <mergeCell ref="L279:O279"/>
    <mergeCell ref="P279:Q279"/>
    <mergeCell ref="R279:T279"/>
    <mergeCell ref="U279:X279"/>
    <mergeCell ref="D277:H277"/>
    <mergeCell ref="I277:K277"/>
    <mergeCell ref="L277:O277"/>
    <mergeCell ref="P277:Q277"/>
    <mergeCell ref="R277:T277"/>
    <mergeCell ref="U277:X277"/>
    <mergeCell ref="D275:H275"/>
    <mergeCell ref="I275:K275"/>
    <mergeCell ref="L275:O275"/>
    <mergeCell ref="P275:Q275"/>
    <mergeCell ref="R275:T275"/>
    <mergeCell ref="U275:X275"/>
    <mergeCell ref="C269:X269"/>
    <mergeCell ref="D271:H271"/>
    <mergeCell ref="I271:K271"/>
    <mergeCell ref="D273:K273"/>
    <mergeCell ref="M273:O273"/>
    <mergeCell ref="U273:V273"/>
    <mergeCell ref="W273:X273"/>
    <mergeCell ref="D265:H265"/>
    <mergeCell ref="I265:K265"/>
    <mergeCell ref="L265:O265"/>
    <mergeCell ref="P265:Q265"/>
    <mergeCell ref="R265:T265"/>
    <mergeCell ref="U265:X265"/>
    <mergeCell ref="D263:H263"/>
    <mergeCell ref="I263:K263"/>
    <mergeCell ref="L263:O263"/>
    <mergeCell ref="P263:Q263"/>
    <mergeCell ref="R263:T263"/>
    <mergeCell ref="U263:X263"/>
    <mergeCell ref="D261:H261"/>
    <mergeCell ref="I261:K261"/>
    <mergeCell ref="L261:O261"/>
    <mergeCell ref="P261:Q261"/>
    <mergeCell ref="R261:T261"/>
    <mergeCell ref="U261:X261"/>
    <mergeCell ref="C255:X255"/>
    <mergeCell ref="D257:H257"/>
    <mergeCell ref="I257:K257"/>
    <mergeCell ref="D259:K259"/>
    <mergeCell ref="M259:O259"/>
    <mergeCell ref="U259:V259"/>
    <mergeCell ref="W259:X259"/>
    <mergeCell ref="D251:H251"/>
    <mergeCell ref="I251:K251"/>
    <mergeCell ref="L251:O251"/>
    <mergeCell ref="P251:Q251"/>
    <mergeCell ref="R251:T251"/>
    <mergeCell ref="U251:X251"/>
    <mergeCell ref="D249:H249"/>
    <mergeCell ref="I249:K249"/>
    <mergeCell ref="L249:O249"/>
    <mergeCell ref="P249:Q249"/>
    <mergeCell ref="R249:T249"/>
    <mergeCell ref="U249:X249"/>
    <mergeCell ref="D247:H247"/>
    <mergeCell ref="I247:K247"/>
    <mergeCell ref="L247:O247"/>
    <mergeCell ref="P247:Q247"/>
    <mergeCell ref="R247:T247"/>
    <mergeCell ref="U247:X247"/>
    <mergeCell ref="D245:H245"/>
    <mergeCell ref="I245:K245"/>
    <mergeCell ref="L245:O245"/>
    <mergeCell ref="P245:Q245"/>
    <mergeCell ref="R245:T245"/>
    <mergeCell ref="U245:X245"/>
    <mergeCell ref="C239:X239"/>
    <mergeCell ref="D241:H241"/>
    <mergeCell ref="I241:K241"/>
    <mergeCell ref="D243:K243"/>
    <mergeCell ref="M243:O243"/>
    <mergeCell ref="U243:V243"/>
    <mergeCell ref="W243:X243"/>
    <mergeCell ref="D235:H235"/>
    <mergeCell ref="I235:K235"/>
    <mergeCell ref="L235:O235"/>
    <mergeCell ref="P235:Q235"/>
    <mergeCell ref="R235:T235"/>
    <mergeCell ref="U235:X235"/>
    <mergeCell ref="D233:H233"/>
    <mergeCell ref="I233:K233"/>
    <mergeCell ref="L233:O233"/>
    <mergeCell ref="P233:Q233"/>
    <mergeCell ref="R233:T233"/>
    <mergeCell ref="U233:X233"/>
    <mergeCell ref="D231:H231"/>
    <mergeCell ref="I231:K231"/>
    <mergeCell ref="L231:O231"/>
    <mergeCell ref="P231:Q231"/>
    <mergeCell ref="R231:T231"/>
    <mergeCell ref="U231:X231"/>
    <mergeCell ref="D229:H229"/>
    <mergeCell ref="I229:K229"/>
    <mergeCell ref="L229:O229"/>
    <mergeCell ref="P229:Q229"/>
    <mergeCell ref="R229:T229"/>
    <mergeCell ref="U229:X229"/>
    <mergeCell ref="C223:X223"/>
    <mergeCell ref="D225:H225"/>
    <mergeCell ref="I225:K225"/>
    <mergeCell ref="D227:K227"/>
    <mergeCell ref="M227:O227"/>
    <mergeCell ref="U227:V227"/>
    <mergeCell ref="W227:X227"/>
    <mergeCell ref="D219:H219"/>
    <mergeCell ref="I219:K219"/>
    <mergeCell ref="L219:O219"/>
    <mergeCell ref="P219:Q219"/>
    <mergeCell ref="R219:T219"/>
    <mergeCell ref="U219:X219"/>
    <mergeCell ref="D217:H217"/>
    <mergeCell ref="I217:K217"/>
    <mergeCell ref="L217:O217"/>
    <mergeCell ref="P217:Q217"/>
    <mergeCell ref="R217:T217"/>
    <mergeCell ref="U217:X217"/>
    <mergeCell ref="D215:H215"/>
    <mergeCell ref="I215:K215"/>
    <mergeCell ref="L215:O215"/>
    <mergeCell ref="P215:Q215"/>
    <mergeCell ref="R215:T215"/>
    <mergeCell ref="U215:X215"/>
    <mergeCell ref="D213:H213"/>
    <mergeCell ref="I213:K213"/>
    <mergeCell ref="L213:O213"/>
    <mergeCell ref="P213:Q213"/>
    <mergeCell ref="R213:T213"/>
    <mergeCell ref="U213:X213"/>
    <mergeCell ref="C207:X207"/>
    <mergeCell ref="D209:H209"/>
    <mergeCell ref="I209:K209"/>
    <mergeCell ref="D211:K211"/>
    <mergeCell ref="M211:O211"/>
    <mergeCell ref="U211:V211"/>
    <mergeCell ref="W211:X211"/>
    <mergeCell ref="D197:H197"/>
    <mergeCell ref="I197:K197"/>
    <mergeCell ref="L197:O197"/>
    <mergeCell ref="P197:Q197"/>
    <mergeCell ref="R197:T197"/>
    <mergeCell ref="U197:X197"/>
    <mergeCell ref="D199:H199"/>
    <mergeCell ref="I199:K199"/>
    <mergeCell ref="L199:O199"/>
    <mergeCell ref="P199:Q199"/>
    <mergeCell ref="R199:T199"/>
    <mergeCell ref="U199:X199"/>
    <mergeCell ref="D203:H203"/>
    <mergeCell ref="I203:K203"/>
    <mergeCell ref="L203:O203"/>
    <mergeCell ref="P203:Q203"/>
    <mergeCell ref="R203:T203"/>
    <mergeCell ref="R193:T193"/>
    <mergeCell ref="U193:X193"/>
    <mergeCell ref="D191:H191"/>
    <mergeCell ref="I191:K191"/>
    <mergeCell ref="L191:O191"/>
    <mergeCell ref="P191:Q191"/>
    <mergeCell ref="R191:T191"/>
    <mergeCell ref="U191:X191"/>
    <mergeCell ref="D189:H189"/>
    <mergeCell ref="I189:K189"/>
    <mergeCell ref="L189:O189"/>
    <mergeCell ref="P189:Q189"/>
    <mergeCell ref="R189:T189"/>
    <mergeCell ref="U189:X189"/>
    <mergeCell ref="P193:Q193"/>
    <mergeCell ref="D187:H187"/>
    <mergeCell ref="I187:K187"/>
    <mergeCell ref="L187:O187"/>
    <mergeCell ref="P187:Q187"/>
    <mergeCell ref="R187:T187"/>
    <mergeCell ref="U187:X187"/>
    <mergeCell ref="D185:H185"/>
    <mergeCell ref="I185:K185"/>
    <mergeCell ref="L185:O185"/>
    <mergeCell ref="P185:Q185"/>
    <mergeCell ref="R185:T185"/>
    <mergeCell ref="U185:X185"/>
    <mergeCell ref="C179:X179"/>
    <mergeCell ref="D181:H181"/>
    <mergeCell ref="I181:K181"/>
    <mergeCell ref="D183:K183"/>
    <mergeCell ref="M183:O183"/>
    <mergeCell ref="U183:V183"/>
    <mergeCell ref="W183:X183"/>
    <mergeCell ref="D175:H175"/>
    <mergeCell ref="I175:K175"/>
    <mergeCell ref="L175:O175"/>
    <mergeCell ref="P175:Q175"/>
    <mergeCell ref="R175:T175"/>
    <mergeCell ref="U175:X175"/>
    <mergeCell ref="D173:H173"/>
    <mergeCell ref="I173:K173"/>
    <mergeCell ref="L173:O173"/>
    <mergeCell ref="P173:Q173"/>
    <mergeCell ref="R173:T173"/>
    <mergeCell ref="U173:X173"/>
    <mergeCell ref="D171:H171"/>
    <mergeCell ref="I171:K171"/>
    <mergeCell ref="L171:O171"/>
    <mergeCell ref="P171:Q171"/>
    <mergeCell ref="R171:T171"/>
    <mergeCell ref="U171:X171"/>
    <mergeCell ref="C165:X165"/>
    <mergeCell ref="D167:H167"/>
    <mergeCell ref="I167:K167"/>
    <mergeCell ref="D169:K169"/>
    <mergeCell ref="M169:O169"/>
    <mergeCell ref="U169:V169"/>
    <mergeCell ref="W169:X169"/>
    <mergeCell ref="D161:H161"/>
    <mergeCell ref="I161:K161"/>
    <mergeCell ref="L161:O161"/>
    <mergeCell ref="P161:Q161"/>
    <mergeCell ref="R161:T161"/>
    <mergeCell ref="U161:X161"/>
    <mergeCell ref="D159:H159"/>
    <mergeCell ref="I159:K159"/>
    <mergeCell ref="L159:O159"/>
    <mergeCell ref="P159:Q159"/>
    <mergeCell ref="R159:T159"/>
    <mergeCell ref="U159:X159"/>
    <mergeCell ref="D157:H157"/>
    <mergeCell ref="I157:K157"/>
    <mergeCell ref="L157:O157"/>
    <mergeCell ref="P157:Q157"/>
    <mergeCell ref="R157:T157"/>
    <mergeCell ref="U157:X157"/>
    <mergeCell ref="D155:H155"/>
    <mergeCell ref="I155:K155"/>
    <mergeCell ref="L155:O155"/>
    <mergeCell ref="P155:Q155"/>
    <mergeCell ref="R155:T155"/>
    <mergeCell ref="U155:X155"/>
    <mergeCell ref="C149:X149"/>
    <mergeCell ref="D151:H151"/>
    <mergeCell ref="I151:K151"/>
    <mergeCell ref="D153:K153"/>
    <mergeCell ref="M153:O153"/>
    <mergeCell ref="U153:V153"/>
    <mergeCell ref="W153:X153"/>
    <mergeCell ref="D145:H145"/>
    <mergeCell ref="I145:K145"/>
    <mergeCell ref="L145:O145"/>
    <mergeCell ref="P145:Q145"/>
    <mergeCell ref="R145:T145"/>
    <mergeCell ref="U145:X145"/>
    <mergeCell ref="D143:H143"/>
    <mergeCell ref="I143:K143"/>
    <mergeCell ref="L143:O143"/>
    <mergeCell ref="P143:Q143"/>
    <mergeCell ref="R143:T143"/>
    <mergeCell ref="U143:X143"/>
    <mergeCell ref="D141:H141"/>
    <mergeCell ref="I141:K141"/>
    <mergeCell ref="L141:O141"/>
    <mergeCell ref="P141:Q141"/>
    <mergeCell ref="R141:T141"/>
    <mergeCell ref="U141:X141"/>
    <mergeCell ref="D139:H139"/>
    <mergeCell ref="I139:K139"/>
    <mergeCell ref="L139:O139"/>
    <mergeCell ref="P139:Q139"/>
    <mergeCell ref="R139:T139"/>
    <mergeCell ref="U139:X139"/>
    <mergeCell ref="C133:X133"/>
    <mergeCell ref="D135:H135"/>
    <mergeCell ref="I135:K135"/>
    <mergeCell ref="D137:K137"/>
    <mergeCell ref="M137:O137"/>
    <mergeCell ref="U137:V137"/>
    <mergeCell ref="W137:X137"/>
    <mergeCell ref="D129:H129"/>
    <mergeCell ref="I129:K129"/>
    <mergeCell ref="L129:O129"/>
    <mergeCell ref="P129:Q129"/>
    <mergeCell ref="R129:T129"/>
    <mergeCell ref="U129:X129"/>
    <mergeCell ref="D127:H127"/>
    <mergeCell ref="I127:K127"/>
    <mergeCell ref="L127:O127"/>
    <mergeCell ref="P127:Q127"/>
    <mergeCell ref="R127:T127"/>
    <mergeCell ref="U127:X127"/>
    <mergeCell ref="D125:H125"/>
    <mergeCell ref="I125:K125"/>
    <mergeCell ref="L125:O125"/>
    <mergeCell ref="P125:Q125"/>
    <mergeCell ref="R125:T125"/>
    <mergeCell ref="U125:X125"/>
    <mergeCell ref="D123:H123"/>
    <mergeCell ref="I123:K123"/>
    <mergeCell ref="L123:O123"/>
    <mergeCell ref="P123:Q123"/>
    <mergeCell ref="R123:T123"/>
    <mergeCell ref="U123:X123"/>
    <mergeCell ref="C117:X117"/>
    <mergeCell ref="D119:H119"/>
    <mergeCell ref="I119:K119"/>
    <mergeCell ref="D121:K121"/>
    <mergeCell ref="M121:O121"/>
    <mergeCell ref="U121:V121"/>
    <mergeCell ref="W121:X121"/>
    <mergeCell ref="D113:H113"/>
    <mergeCell ref="I113:K113"/>
    <mergeCell ref="L113:O113"/>
    <mergeCell ref="P113:Q113"/>
    <mergeCell ref="R113:T113"/>
    <mergeCell ref="U113:X113"/>
    <mergeCell ref="D111:H111"/>
    <mergeCell ref="I111:K111"/>
    <mergeCell ref="L111:O111"/>
    <mergeCell ref="P111:Q111"/>
    <mergeCell ref="R111:T111"/>
    <mergeCell ref="U111:X111"/>
    <mergeCell ref="D109:H109"/>
    <mergeCell ref="I109:K109"/>
    <mergeCell ref="L109:O109"/>
    <mergeCell ref="P109:Q109"/>
    <mergeCell ref="R109:T109"/>
    <mergeCell ref="U109:X109"/>
    <mergeCell ref="D107:H107"/>
    <mergeCell ref="I107:K107"/>
    <mergeCell ref="L107:O107"/>
    <mergeCell ref="P107:Q107"/>
    <mergeCell ref="R107:T107"/>
    <mergeCell ref="U107:X107"/>
    <mergeCell ref="U89:X89"/>
    <mergeCell ref="C101:X101"/>
    <mergeCell ref="D103:H103"/>
    <mergeCell ref="I103:K103"/>
    <mergeCell ref="D105:K105"/>
    <mergeCell ref="M105:O105"/>
    <mergeCell ref="U105:V105"/>
    <mergeCell ref="W105:X105"/>
    <mergeCell ref="U91:X91"/>
    <mergeCell ref="U93:X93"/>
    <mergeCell ref="D96:H96"/>
    <mergeCell ref="I96:K96"/>
    <mergeCell ref="L96:O96"/>
    <mergeCell ref="P96:Q96"/>
    <mergeCell ref="R96:T96"/>
    <mergeCell ref="U96:X96"/>
    <mergeCell ref="D94:H94"/>
    <mergeCell ref="I94:K94"/>
    <mergeCell ref="L94:O94"/>
    <mergeCell ref="P94:Q94"/>
    <mergeCell ref="R94:T94"/>
    <mergeCell ref="U94:X94"/>
    <mergeCell ref="D92:H92"/>
    <mergeCell ref="I92:K92"/>
    <mergeCell ref="L92:O92"/>
    <mergeCell ref="P92:Q92"/>
    <mergeCell ref="R92:T92"/>
    <mergeCell ref="U92:X92"/>
    <mergeCell ref="D90:H90"/>
    <mergeCell ref="I90:K90"/>
    <mergeCell ref="L90:O90"/>
    <mergeCell ref="P90:Q90"/>
    <mergeCell ref="R90:T90"/>
    <mergeCell ref="U90:X90"/>
    <mergeCell ref="D88:H88"/>
    <mergeCell ref="I88:K88"/>
    <mergeCell ref="L88:O88"/>
    <mergeCell ref="P88:Q88"/>
    <mergeCell ref="R88:T88"/>
    <mergeCell ref="U88:X88"/>
    <mergeCell ref="D86:H86"/>
    <mergeCell ref="I86:K86"/>
    <mergeCell ref="L86:O86"/>
    <mergeCell ref="P86:Q86"/>
    <mergeCell ref="R86:T86"/>
    <mergeCell ref="U86:X86"/>
    <mergeCell ref="D84:H84"/>
    <mergeCell ref="I84:K84"/>
    <mergeCell ref="L84:O84"/>
    <mergeCell ref="P84:Q84"/>
    <mergeCell ref="R84:T84"/>
    <mergeCell ref="U84:X84"/>
    <mergeCell ref="C78:X78"/>
    <mergeCell ref="D80:H80"/>
    <mergeCell ref="I80:K80"/>
    <mergeCell ref="D82:K82"/>
    <mergeCell ref="M82:O82"/>
    <mergeCell ref="U82:V82"/>
    <mergeCell ref="W82:X82"/>
    <mergeCell ref="D74:H74"/>
    <mergeCell ref="I74:K74"/>
    <mergeCell ref="L74:O74"/>
    <mergeCell ref="P74:Q74"/>
    <mergeCell ref="R74:T74"/>
    <mergeCell ref="U74:X74"/>
    <mergeCell ref="D72:H72"/>
    <mergeCell ref="I72:K72"/>
    <mergeCell ref="L72:O72"/>
    <mergeCell ref="P72:Q72"/>
    <mergeCell ref="R72:T72"/>
    <mergeCell ref="U72:X72"/>
    <mergeCell ref="D70:H70"/>
    <mergeCell ref="I70:K70"/>
    <mergeCell ref="L70:O70"/>
    <mergeCell ref="P70:Q70"/>
    <mergeCell ref="R70:T70"/>
    <mergeCell ref="U70:X70"/>
    <mergeCell ref="D68:H68"/>
    <mergeCell ref="I68:K68"/>
    <mergeCell ref="L68:O68"/>
    <mergeCell ref="P68:Q68"/>
    <mergeCell ref="R68:T68"/>
    <mergeCell ref="U68:X68"/>
    <mergeCell ref="D66:H66"/>
    <mergeCell ref="I66:K66"/>
    <mergeCell ref="L66:O66"/>
    <mergeCell ref="P66:Q66"/>
    <mergeCell ref="R66:T66"/>
    <mergeCell ref="U66:X66"/>
    <mergeCell ref="C60:X60"/>
    <mergeCell ref="D62:H62"/>
    <mergeCell ref="I62:K62"/>
    <mergeCell ref="D64:K64"/>
    <mergeCell ref="M64:O64"/>
    <mergeCell ref="U64:V64"/>
    <mergeCell ref="W64:X64"/>
    <mergeCell ref="D41:H41"/>
    <mergeCell ref="I41:K41"/>
    <mergeCell ref="L41:O41"/>
    <mergeCell ref="P41:Q41"/>
    <mergeCell ref="P57:Q57"/>
    <mergeCell ref="R57:T57"/>
    <mergeCell ref="U57:X57"/>
    <mergeCell ref="D55:H55"/>
    <mergeCell ref="I55:K55"/>
    <mergeCell ref="L55:O55"/>
    <mergeCell ref="P55:Q55"/>
    <mergeCell ref="R55:T55"/>
    <mergeCell ref="U55:X55"/>
    <mergeCell ref="D57:H57"/>
    <mergeCell ref="I57:K57"/>
    <mergeCell ref="L57:O57"/>
    <mergeCell ref="D43:H43"/>
    <mergeCell ref="I43:K43"/>
    <mergeCell ref="L43:O43"/>
    <mergeCell ref="R41:T41"/>
    <mergeCell ref="U41:X41"/>
    <mergeCell ref="L28:O28"/>
    <mergeCell ref="P28:Q28"/>
    <mergeCell ref="R28:T28"/>
    <mergeCell ref="U28:X28"/>
    <mergeCell ref="D53:H53"/>
    <mergeCell ref="I53:K53"/>
    <mergeCell ref="L53:O53"/>
    <mergeCell ref="P53:Q53"/>
    <mergeCell ref="R53:T53"/>
    <mergeCell ref="U53:X53"/>
    <mergeCell ref="U37:V37"/>
    <mergeCell ref="W37:X37"/>
    <mergeCell ref="C47:X47"/>
    <mergeCell ref="D49:H49"/>
    <mergeCell ref="I49:K49"/>
    <mergeCell ref="D51:K51"/>
    <mergeCell ref="M51:O51"/>
    <mergeCell ref="U51:V51"/>
    <mergeCell ref="W51:X51"/>
    <mergeCell ref="P43:Q43"/>
    <mergeCell ref="R43:T43"/>
    <mergeCell ref="U43:X43"/>
    <mergeCell ref="R39:T39"/>
    <mergeCell ref="U39:X39"/>
    <mergeCell ref="D26:H26"/>
    <mergeCell ref="I26:K26"/>
    <mergeCell ref="L26:O26"/>
    <mergeCell ref="P26:Q26"/>
    <mergeCell ref="C18:X18"/>
    <mergeCell ref="D20:H20"/>
    <mergeCell ref="I20:K20"/>
    <mergeCell ref="D22:K22"/>
    <mergeCell ref="M22:O22"/>
    <mergeCell ref="U22:V22"/>
    <mergeCell ref="W22:X22"/>
    <mergeCell ref="D24:H24"/>
    <mergeCell ref="I24:K24"/>
    <mergeCell ref="L24:O24"/>
    <mergeCell ref="P24:Q24"/>
    <mergeCell ref="B2:L2"/>
    <mergeCell ref="C3:E3"/>
    <mergeCell ref="B5:X5"/>
    <mergeCell ref="B6:X6"/>
    <mergeCell ref="C8:G8"/>
    <mergeCell ref="I8:L8"/>
    <mergeCell ref="D37:K37"/>
    <mergeCell ref="M37:O37"/>
    <mergeCell ref="D39:H39"/>
    <mergeCell ref="I39:K39"/>
    <mergeCell ref="L39:O39"/>
    <mergeCell ref="P39:Q39"/>
    <mergeCell ref="B10:X10"/>
    <mergeCell ref="B12:X12"/>
    <mergeCell ref="B15:X15"/>
    <mergeCell ref="C33:X33"/>
    <mergeCell ref="D35:H35"/>
    <mergeCell ref="I35:K35"/>
    <mergeCell ref="D28:H28"/>
    <mergeCell ref="I28:K28"/>
    <mergeCell ref="R24:T24"/>
    <mergeCell ref="U24:X24"/>
    <mergeCell ref="R26:T26"/>
    <mergeCell ref="U26:X26"/>
  </mergeCells>
  <phoneticPr fontId="1"/>
  <printOptions horizontalCentered="1"/>
  <pageMargins left="0" right="0" top="0.74803149606299213" bottom="0.74803149606299213" header="0.31496062992125984" footer="0.31496062992125984"/>
  <pageSetup paperSize="8" scale="60" orientation="landscape" horizontalDpi="0" verticalDpi="0" r:id="rId1"/>
  <headerFoot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B1:X80"/>
  <sheetViews>
    <sheetView showGridLines="0" tabSelected="1" zoomScale="60" zoomScaleNormal="60" workbookViewId="0"/>
  </sheetViews>
  <sheetFormatPr defaultColWidth="8.75" defaultRowHeight="17.5" x14ac:dyDescent="0.55000000000000004"/>
  <cols>
    <col min="1" max="1" width="3.08203125" style="1" customWidth="1"/>
    <col min="2" max="2" width="8.58203125" style="1" customWidth="1"/>
    <col min="3" max="3" width="11" style="1" customWidth="1"/>
    <col min="4" max="6" width="3.83203125" style="1" customWidth="1"/>
    <col min="7" max="7" width="7.5" style="1" customWidth="1"/>
    <col min="8" max="8" width="10.75" style="1" customWidth="1"/>
    <col min="9" max="9" width="10.33203125" style="1" customWidth="1"/>
    <col min="10" max="10" width="10" style="1" customWidth="1"/>
    <col min="11" max="11" width="11.58203125" style="1" customWidth="1"/>
    <col min="12" max="12" width="8.58203125" style="1" customWidth="1"/>
    <col min="13" max="13" width="4.25" style="1" customWidth="1"/>
    <col min="14" max="14" width="3" style="1" customWidth="1"/>
    <col min="15" max="15" width="2.25" style="1" customWidth="1"/>
    <col min="16" max="17" width="8.25" style="1" customWidth="1"/>
    <col min="18" max="20" width="5.08203125" style="1" customWidth="1"/>
    <col min="21" max="21" width="13.75" style="1" customWidth="1"/>
    <col min="22" max="23" width="13.5" style="1" customWidth="1"/>
    <col min="24" max="24" width="14.08203125" style="1" customWidth="1"/>
    <col min="25" max="25" width="11.25" style="1" customWidth="1"/>
    <col min="26" max="16384" width="8.75" style="1"/>
  </cols>
  <sheetData>
    <row r="1" spans="2:24" ht="25.5" x14ac:dyDescent="0.85">
      <c r="B1" s="5" t="s">
        <v>27</v>
      </c>
      <c r="C1" s="5"/>
      <c r="D1" s="5"/>
      <c r="E1" s="5"/>
      <c r="F1" s="5"/>
      <c r="G1" s="5"/>
      <c r="H1" s="5"/>
      <c r="I1" s="5"/>
      <c r="J1" s="5"/>
      <c r="K1" s="5"/>
      <c r="L1" s="5"/>
      <c r="M1" s="5"/>
      <c r="N1" s="6"/>
      <c r="O1" s="6"/>
      <c r="P1" s="6"/>
      <c r="Q1" s="6"/>
      <c r="R1" s="6"/>
      <c r="S1" s="6"/>
      <c r="T1" s="6"/>
      <c r="U1" s="6"/>
      <c r="V1" s="6"/>
      <c r="W1" s="33"/>
      <c r="X1" s="33"/>
    </row>
    <row r="2" spans="2:24" ht="38" x14ac:dyDescent="1.25">
      <c r="B2" s="124" t="s">
        <v>28</v>
      </c>
      <c r="C2" s="124"/>
      <c r="D2" s="124"/>
      <c r="E2" s="124"/>
      <c r="F2" s="124"/>
      <c r="G2" s="124"/>
      <c r="H2" s="124"/>
      <c r="I2" s="124"/>
      <c r="J2" s="124"/>
      <c r="K2" s="124"/>
      <c r="L2" s="124"/>
      <c r="M2" s="5"/>
      <c r="N2" s="6"/>
      <c r="O2" s="6"/>
      <c r="P2" s="6"/>
      <c r="Q2" s="39"/>
      <c r="R2" s="39"/>
      <c r="S2" s="39"/>
      <c r="T2" s="39"/>
      <c r="U2" s="39"/>
      <c r="V2" s="39"/>
      <c r="W2" s="39"/>
      <c r="X2" s="7"/>
    </row>
    <row r="3" spans="2:24" ht="38" x14ac:dyDescent="1.25">
      <c r="B3" s="63"/>
      <c r="C3" s="125" t="s">
        <v>428</v>
      </c>
      <c r="D3" s="125"/>
      <c r="E3" s="125"/>
      <c r="F3" s="39" t="s">
        <v>272</v>
      </c>
      <c r="G3" s="63"/>
      <c r="H3" s="63"/>
      <c r="I3" s="63"/>
      <c r="J3" s="63"/>
      <c r="K3" s="63"/>
      <c r="L3" s="63"/>
      <c r="M3" s="64"/>
      <c r="N3" s="64"/>
      <c r="O3" s="64"/>
      <c r="P3" s="39"/>
      <c r="Q3" s="39"/>
      <c r="R3" s="39"/>
      <c r="S3" s="39"/>
      <c r="T3" s="39"/>
      <c r="U3" s="39"/>
      <c r="V3" s="39"/>
      <c r="W3" s="39"/>
      <c r="X3" s="7"/>
    </row>
    <row r="4" spans="2:24" ht="31.5" x14ac:dyDescent="1.05">
      <c r="B4" s="8"/>
      <c r="C4" s="29" t="s">
        <v>154</v>
      </c>
      <c r="D4" s="8"/>
      <c r="E4" s="8"/>
      <c r="F4" s="8"/>
      <c r="G4" s="8"/>
      <c r="H4" s="8"/>
      <c r="I4" s="29" t="s">
        <v>429</v>
      </c>
      <c r="J4" s="8"/>
      <c r="K4" s="8"/>
      <c r="L4" s="8"/>
      <c r="M4" s="40"/>
      <c r="N4" s="9"/>
      <c r="O4" s="9"/>
      <c r="P4" s="9"/>
      <c r="Q4" s="9"/>
      <c r="R4" s="9"/>
      <c r="S4" s="9"/>
      <c r="T4" s="9"/>
      <c r="U4" s="9"/>
      <c r="V4" s="9"/>
      <c r="W4" s="9"/>
      <c r="X4" s="10"/>
    </row>
    <row r="5" spans="2:24" ht="22.5" x14ac:dyDescent="0.55000000000000004">
      <c r="B5" s="126" t="s">
        <v>0</v>
      </c>
      <c r="C5" s="127"/>
      <c r="D5" s="127"/>
      <c r="E5" s="127"/>
      <c r="F5" s="127"/>
      <c r="G5" s="127"/>
      <c r="H5" s="127"/>
      <c r="I5" s="127"/>
      <c r="J5" s="127"/>
      <c r="K5" s="127"/>
      <c r="L5" s="127"/>
      <c r="M5" s="127"/>
      <c r="N5" s="127"/>
      <c r="O5" s="127"/>
      <c r="P5" s="127"/>
      <c r="Q5" s="127"/>
      <c r="R5" s="127"/>
      <c r="S5" s="127"/>
      <c r="T5" s="127"/>
      <c r="U5" s="127"/>
      <c r="V5" s="127"/>
      <c r="W5" s="127"/>
      <c r="X5" s="128"/>
    </row>
    <row r="6" spans="2:24" ht="67.900000000000006" customHeight="1" x14ac:dyDescent="0.55000000000000004">
      <c r="B6" s="80" t="s">
        <v>118</v>
      </c>
      <c r="C6" s="81"/>
      <c r="D6" s="81"/>
      <c r="E6" s="81"/>
      <c r="F6" s="81"/>
      <c r="G6" s="81"/>
      <c r="H6" s="81"/>
      <c r="I6" s="81"/>
      <c r="J6" s="81"/>
      <c r="K6" s="81"/>
      <c r="L6" s="81"/>
      <c r="M6" s="81"/>
      <c r="N6" s="81"/>
      <c r="O6" s="81"/>
      <c r="P6" s="81"/>
      <c r="Q6" s="81"/>
      <c r="R6" s="81"/>
      <c r="S6" s="81"/>
      <c r="T6" s="81"/>
      <c r="U6" s="81"/>
      <c r="V6" s="81"/>
      <c r="W6" s="81"/>
      <c r="X6" s="82"/>
    </row>
    <row r="7" spans="2:24" ht="6" customHeight="1" x14ac:dyDescent="0.55000000000000004"/>
    <row r="8" spans="2:24" ht="28.5" x14ac:dyDescent="0.95">
      <c r="B8" s="12">
        <v>2</v>
      </c>
      <c r="C8" s="120" t="s">
        <v>157</v>
      </c>
      <c r="D8" s="121"/>
      <c r="E8" s="121"/>
      <c r="F8" s="121"/>
      <c r="G8" s="122"/>
      <c r="H8" s="11">
        <v>1</v>
      </c>
      <c r="I8" s="123" t="s">
        <v>24</v>
      </c>
      <c r="J8" s="123"/>
      <c r="K8" s="123"/>
      <c r="L8" s="123"/>
      <c r="M8" s="30"/>
      <c r="N8" s="30"/>
      <c r="O8" s="30"/>
      <c r="P8" s="30"/>
      <c r="Q8" s="30"/>
      <c r="R8" s="30"/>
      <c r="S8" s="30"/>
      <c r="T8" s="30"/>
      <c r="U8" s="30"/>
      <c r="V8" s="30"/>
      <c r="W8" s="30"/>
      <c r="X8" s="31"/>
    </row>
    <row r="9" spans="2:24" ht="7.15" customHeight="1" x14ac:dyDescent="0.55000000000000004">
      <c r="B9" s="14"/>
      <c r="X9" s="15"/>
    </row>
    <row r="10" spans="2:24" ht="81.400000000000006" customHeight="1" x14ac:dyDescent="0.55000000000000004">
      <c r="B10" s="77" t="s">
        <v>112</v>
      </c>
      <c r="C10" s="78"/>
      <c r="D10" s="78"/>
      <c r="E10" s="78"/>
      <c r="F10" s="78"/>
      <c r="G10" s="78"/>
      <c r="H10" s="78"/>
      <c r="I10" s="78"/>
      <c r="J10" s="78"/>
      <c r="K10" s="78"/>
      <c r="L10" s="78"/>
      <c r="M10" s="78"/>
      <c r="N10" s="78"/>
      <c r="O10" s="78"/>
      <c r="P10" s="78"/>
      <c r="Q10" s="78"/>
      <c r="R10" s="78"/>
      <c r="S10" s="78"/>
      <c r="T10" s="78"/>
      <c r="U10" s="78"/>
      <c r="V10" s="78"/>
      <c r="W10" s="78"/>
      <c r="X10" s="79"/>
    </row>
    <row r="11" spans="2:24" x14ac:dyDescent="0.55000000000000004">
      <c r="B11" s="14"/>
      <c r="X11" s="15"/>
    </row>
    <row r="12" spans="2:24" ht="111.75" customHeight="1" x14ac:dyDescent="0.55000000000000004">
      <c r="B12" s="80" t="s">
        <v>430</v>
      </c>
      <c r="C12" s="81"/>
      <c r="D12" s="81"/>
      <c r="E12" s="81"/>
      <c r="F12" s="81"/>
      <c r="G12" s="81"/>
      <c r="H12" s="81"/>
      <c r="I12" s="81"/>
      <c r="J12" s="81"/>
      <c r="K12" s="81"/>
      <c r="L12" s="81"/>
      <c r="M12" s="81"/>
      <c r="N12" s="81"/>
      <c r="O12" s="81"/>
      <c r="P12" s="81"/>
      <c r="Q12" s="81"/>
      <c r="R12" s="81"/>
      <c r="S12" s="81"/>
      <c r="T12" s="81"/>
      <c r="U12" s="81"/>
      <c r="V12" s="81"/>
      <c r="W12" s="81"/>
      <c r="X12" s="82"/>
    </row>
    <row r="13" spans="2:24" ht="19.899999999999999" customHeight="1" x14ac:dyDescent="0.55000000000000004">
      <c r="B13" s="43"/>
      <c r="C13" s="44"/>
      <c r="D13" s="44"/>
      <c r="E13" s="44"/>
      <c r="F13" s="44"/>
      <c r="G13" s="44"/>
      <c r="H13" s="44"/>
      <c r="I13" s="44"/>
      <c r="J13" s="44"/>
      <c r="K13" s="44"/>
      <c r="L13" s="44"/>
      <c r="M13" s="44"/>
      <c r="N13" s="44"/>
      <c r="O13" s="44"/>
      <c r="P13" s="44"/>
      <c r="Q13" s="44"/>
      <c r="R13" s="44"/>
      <c r="S13" s="44"/>
      <c r="T13" s="44"/>
      <c r="U13" s="44"/>
      <c r="V13" s="44"/>
      <c r="W13" s="44"/>
      <c r="X13" s="45"/>
    </row>
    <row r="14" spans="2:24" ht="19.899999999999999" customHeight="1" thickBot="1" x14ac:dyDescent="0.6">
      <c r="B14" s="43"/>
      <c r="C14" s="44"/>
      <c r="D14" s="44"/>
      <c r="E14" s="44"/>
      <c r="F14" s="44"/>
      <c r="G14" s="44"/>
      <c r="H14" s="44"/>
      <c r="I14" s="44"/>
      <c r="J14" s="44"/>
      <c r="K14" s="44"/>
      <c r="L14" s="44"/>
      <c r="M14" s="44"/>
      <c r="N14" s="44"/>
      <c r="O14" s="44"/>
      <c r="P14" s="44"/>
      <c r="Q14" s="44"/>
      <c r="R14" s="44"/>
      <c r="S14" s="44"/>
      <c r="T14" s="44"/>
      <c r="U14" s="44"/>
      <c r="V14" s="44"/>
      <c r="W14" s="44"/>
      <c r="X14" s="236"/>
    </row>
    <row r="15" spans="2:24" ht="25.5" customHeight="1" thickBot="1" x14ac:dyDescent="0.6">
      <c r="B15" s="158" t="s">
        <v>431</v>
      </c>
      <c r="C15" s="84"/>
      <c r="D15" s="84"/>
      <c r="E15" s="84"/>
      <c r="F15" s="84"/>
      <c r="G15" s="84"/>
      <c r="H15" s="84"/>
      <c r="I15" s="84"/>
      <c r="J15" s="84"/>
      <c r="K15" s="84"/>
      <c r="L15" s="84"/>
      <c r="M15" s="84"/>
      <c r="N15" s="84"/>
      <c r="O15" s="84"/>
      <c r="P15" s="84"/>
      <c r="Q15" s="84"/>
      <c r="R15" s="84"/>
      <c r="S15" s="84"/>
      <c r="T15" s="84"/>
      <c r="U15" s="84"/>
      <c r="V15" s="84"/>
      <c r="W15" s="84"/>
      <c r="X15" s="159"/>
    </row>
    <row r="16" spans="2:24" ht="19.899999999999999" customHeight="1" x14ac:dyDescent="0.55000000000000004">
      <c r="B16" s="237"/>
      <c r="C16" s="235"/>
      <c r="D16" s="235"/>
      <c r="E16" s="235"/>
      <c r="F16" s="235"/>
      <c r="G16" s="235"/>
      <c r="H16" s="235"/>
      <c r="I16" s="235"/>
      <c r="J16" s="235"/>
      <c r="K16" s="235"/>
      <c r="L16" s="235"/>
      <c r="M16" s="235"/>
      <c r="N16" s="235"/>
      <c r="O16" s="235"/>
      <c r="P16" s="235"/>
      <c r="Q16" s="235"/>
      <c r="R16" s="235"/>
      <c r="S16" s="235"/>
      <c r="T16" s="235"/>
      <c r="U16" s="235"/>
      <c r="V16" s="235"/>
      <c r="W16" s="235"/>
      <c r="X16" s="238"/>
    </row>
    <row r="17" spans="2:24" ht="19.899999999999999" customHeight="1" x14ac:dyDescent="0.55000000000000004">
      <c r="B17" s="43"/>
      <c r="C17" s="211"/>
      <c r="D17" s="211"/>
      <c r="E17" s="211"/>
      <c r="F17" s="211"/>
      <c r="G17" s="211"/>
      <c r="H17" s="211"/>
      <c r="I17" s="211"/>
      <c r="J17" s="211"/>
      <c r="K17" s="211"/>
      <c r="L17" s="211"/>
      <c r="M17" s="211"/>
      <c r="N17" s="211"/>
      <c r="O17" s="211"/>
      <c r="P17" s="211"/>
      <c r="Q17" s="211"/>
      <c r="R17" s="211"/>
      <c r="S17" s="211"/>
      <c r="T17" s="211"/>
      <c r="U17" s="211"/>
      <c r="V17" s="211"/>
      <c r="W17" s="211"/>
      <c r="X17" s="45"/>
    </row>
    <row r="18" spans="2:24" ht="27.75" customHeight="1" x14ac:dyDescent="0.55000000000000004">
      <c r="B18" s="239" t="s">
        <v>501</v>
      </c>
      <c r="C18" s="240"/>
      <c r="D18" s="240"/>
      <c r="E18" s="240"/>
      <c r="F18" s="240"/>
      <c r="G18" s="240"/>
      <c r="H18" s="240"/>
      <c r="I18" s="240"/>
      <c r="J18" s="240"/>
      <c r="K18" s="240"/>
      <c r="L18" s="240"/>
      <c r="M18" s="240"/>
      <c r="N18" s="240"/>
      <c r="O18" s="240"/>
      <c r="P18" s="240"/>
      <c r="Q18" s="240"/>
      <c r="R18" s="240"/>
      <c r="S18" s="240"/>
      <c r="T18" s="240"/>
      <c r="U18" s="240"/>
      <c r="V18" s="240"/>
      <c r="W18" s="240"/>
      <c r="X18" s="241"/>
    </row>
    <row r="19" spans="2:24" ht="27.75" customHeight="1" x14ac:dyDescent="0.55000000000000004">
      <c r="B19" s="242"/>
      <c r="C19" s="243"/>
      <c r="D19" s="243"/>
      <c r="E19" s="243"/>
      <c r="F19" s="243"/>
      <c r="G19" s="243"/>
      <c r="H19" s="243"/>
      <c r="I19" s="243"/>
      <c r="J19" s="243"/>
      <c r="K19" s="243"/>
      <c r="L19" s="243"/>
      <c r="M19" s="243"/>
      <c r="N19" s="243"/>
      <c r="O19" s="243"/>
      <c r="P19" s="243"/>
      <c r="Q19" s="243"/>
      <c r="R19" s="243"/>
      <c r="S19" s="243"/>
      <c r="T19" s="243"/>
      <c r="U19" s="243"/>
      <c r="V19" s="243"/>
      <c r="W19" s="243"/>
      <c r="X19" s="244"/>
    </row>
    <row r="20" spans="2:24" ht="19.899999999999999" customHeight="1" x14ac:dyDescent="0.55000000000000004">
      <c r="B20" s="52" t="s">
        <v>434</v>
      </c>
      <c r="C20" s="52" t="s">
        <v>432</v>
      </c>
      <c r="D20" s="151" t="s">
        <v>435</v>
      </c>
      <c r="E20" s="151"/>
      <c r="F20" s="151"/>
      <c r="G20" s="151"/>
      <c r="H20" s="151"/>
      <c r="I20" s="151"/>
      <c r="J20" s="52" t="s">
        <v>3</v>
      </c>
      <c r="K20" s="151" t="s">
        <v>56</v>
      </c>
      <c r="L20" s="151"/>
      <c r="M20" s="151"/>
      <c r="N20" s="151"/>
      <c r="O20" s="151"/>
      <c r="P20" s="151" t="s">
        <v>58</v>
      </c>
      <c r="Q20" s="151"/>
      <c r="R20" s="151"/>
      <c r="S20" s="151"/>
      <c r="T20" s="151"/>
      <c r="U20" s="151" t="s">
        <v>433</v>
      </c>
      <c r="V20" s="151"/>
      <c r="W20" s="151" t="s">
        <v>54</v>
      </c>
      <c r="X20" s="151"/>
    </row>
    <row r="21" spans="2:24" ht="22.5" x14ac:dyDescent="0.55000000000000004">
      <c r="B21" s="52" t="s">
        <v>372</v>
      </c>
      <c r="C21" s="52" t="s">
        <v>436</v>
      </c>
      <c r="D21" s="245" t="s">
        <v>438</v>
      </c>
      <c r="E21" s="245"/>
      <c r="F21" s="245"/>
      <c r="G21" s="245"/>
      <c r="H21" s="245"/>
      <c r="I21" s="245"/>
      <c r="J21" s="52" t="s">
        <v>177</v>
      </c>
      <c r="K21" s="226">
        <f>'3-1予算元帳へ自動転記'!P57</f>
        <v>9500</v>
      </c>
      <c r="L21" s="226"/>
      <c r="M21" s="226"/>
      <c r="N21" s="226"/>
      <c r="O21" s="226"/>
      <c r="P21" s="226"/>
      <c r="Q21" s="226"/>
      <c r="R21" s="226"/>
      <c r="S21" s="226"/>
      <c r="T21" s="226"/>
      <c r="U21" s="226"/>
      <c r="V21" s="226"/>
      <c r="W21" s="246">
        <f>SUM(K21:V21)</f>
        <v>9500</v>
      </c>
      <c r="X21" s="246"/>
    </row>
    <row r="22" spans="2:24" ht="22.5" x14ac:dyDescent="0.55000000000000004">
      <c r="B22" s="52" t="s">
        <v>437</v>
      </c>
      <c r="C22" s="52" t="s">
        <v>436</v>
      </c>
      <c r="D22" s="245" t="s">
        <v>439</v>
      </c>
      <c r="E22" s="245"/>
      <c r="F22" s="245"/>
      <c r="G22" s="245"/>
      <c r="H22" s="245"/>
      <c r="I22" s="245"/>
      <c r="J22" s="52" t="s">
        <v>44</v>
      </c>
      <c r="K22" s="226">
        <f>'3-1予算元帳へ自動転記'!L28</f>
        <v>100</v>
      </c>
      <c r="L22" s="226"/>
      <c r="M22" s="226"/>
      <c r="N22" s="226"/>
      <c r="O22" s="226"/>
      <c r="P22" s="226"/>
      <c r="Q22" s="226"/>
      <c r="R22" s="226"/>
      <c r="S22" s="226"/>
      <c r="T22" s="226"/>
      <c r="U22" s="226"/>
      <c r="V22" s="226"/>
      <c r="W22" s="246">
        <f t="shared" ref="W22:W80" si="0">SUM(K22:V22)</f>
        <v>100</v>
      </c>
      <c r="X22" s="246"/>
    </row>
    <row r="23" spans="2:24" ht="22.5" x14ac:dyDescent="0.55000000000000004">
      <c r="B23" s="52" t="s">
        <v>437</v>
      </c>
      <c r="C23" s="52" t="s">
        <v>436</v>
      </c>
      <c r="D23" s="245" t="s">
        <v>440</v>
      </c>
      <c r="E23" s="245"/>
      <c r="F23" s="245"/>
      <c r="G23" s="245"/>
      <c r="H23" s="245"/>
      <c r="I23" s="245"/>
      <c r="J23" s="52" t="s">
        <v>177</v>
      </c>
      <c r="K23" s="226">
        <f>ROUND(K21/K22,0)</f>
        <v>95</v>
      </c>
      <c r="L23" s="226"/>
      <c r="M23" s="226"/>
      <c r="N23" s="226"/>
      <c r="O23" s="226"/>
      <c r="P23" s="226"/>
      <c r="Q23" s="226"/>
      <c r="R23" s="226"/>
      <c r="S23" s="226"/>
      <c r="T23" s="226"/>
      <c r="U23" s="226"/>
      <c r="V23" s="226"/>
      <c r="W23" s="246">
        <f t="shared" si="0"/>
        <v>95</v>
      </c>
      <c r="X23" s="246"/>
    </row>
    <row r="24" spans="2:24" ht="22.5" x14ac:dyDescent="0.55000000000000004">
      <c r="B24" s="52" t="s">
        <v>372</v>
      </c>
      <c r="C24" s="52" t="s">
        <v>436</v>
      </c>
      <c r="D24" s="245" t="s">
        <v>441</v>
      </c>
      <c r="E24" s="245"/>
      <c r="F24" s="245"/>
      <c r="G24" s="245"/>
      <c r="H24" s="245"/>
      <c r="I24" s="245"/>
      <c r="J24" s="52" t="s">
        <v>177</v>
      </c>
      <c r="K24" s="226"/>
      <c r="L24" s="226"/>
      <c r="M24" s="226"/>
      <c r="N24" s="226"/>
      <c r="O24" s="226"/>
      <c r="P24" s="226">
        <f>'3-1予算元帳へ自動転記'!P111</f>
        <v>6650</v>
      </c>
      <c r="Q24" s="226"/>
      <c r="R24" s="226"/>
      <c r="S24" s="226"/>
      <c r="T24" s="226"/>
      <c r="U24" s="226">
        <f>-'3-1予算元帳へ自動転記'!L113</f>
        <v>-6650</v>
      </c>
      <c r="V24" s="226"/>
      <c r="W24" s="246">
        <f t="shared" si="0"/>
        <v>0</v>
      </c>
      <c r="X24" s="246"/>
    </row>
    <row r="25" spans="2:24" ht="22.5" x14ac:dyDescent="0.55000000000000004">
      <c r="B25" s="52" t="s">
        <v>437</v>
      </c>
      <c r="C25" s="52" t="s">
        <v>436</v>
      </c>
      <c r="D25" s="245" t="s">
        <v>442</v>
      </c>
      <c r="E25" s="245"/>
      <c r="F25" s="245"/>
      <c r="G25" s="245"/>
      <c r="H25" s="245"/>
      <c r="I25" s="245"/>
      <c r="J25" s="52" t="s">
        <v>177</v>
      </c>
      <c r="K25" s="226"/>
      <c r="L25" s="226"/>
      <c r="M25" s="226"/>
      <c r="N25" s="226"/>
      <c r="O25" s="226"/>
      <c r="P25" s="226">
        <f>ROUND(P24/K23,0)</f>
        <v>70</v>
      </c>
      <c r="Q25" s="226"/>
      <c r="R25" s="226"/>
      <c r="S25" s="226"/>
      <c r="T25" s="226"/>
      <c r="U25" s="226"/>
      <c r="V25" s="226"/>
      <c r="W25" s="246">
        <f t="shared" si="0"/>
        <v>70</v>
      </c>
      <c r="X25" s="246"/>
    </row>
    <row r="26" spans="2:24" ht="22.5" x14ac:dyDescent="0.55000000000000004">
      <c r="B26" s="52" t="s">
        <v>372</v>
      </c>
      <c r="C26" s="52" t="s">
        <v>436</v>
      </c>
      <c r="D26" s="245" t="s">
        <v>444</v>
      </c>
      <c r="E26" s="245"/>
      <c r="F26" s="245"/>
      <c r="G26" s="245"/>
      <c r="H26" s="245"/>
      <c r="I26" s="245"/>
      <c r="J26" s="52" t="s">
        <v>177</v>
      </c>
      <c r="K26" s="226">
        <f>K21+K24</f>
        <v>9500</v>
      </c>
      <c r="L26" s="226"/>
      <c r="M26" s="226"/>
      <c r="N26" s="226"/>
      <c r="O26" s="226"/>
      <c r="P26" s="226">
        <f>P21+P24</f>
        <v>6650</v>
      </c>
      <c r="Q26" s="226"/>
      <c r="R26" s="226"/>
      <c r="S26" s="226"/>
      <c r="T26" s="226"/>
      <c r="U26" s="226">
        <f>-'3-1予算元帳へ自動転記'!P145</f>
        <v>-6650</v>
      </c>
      <c r="V26" s="226"/>
      <c r="W26" s="246">
        <f t="shared" ref="W26" si="1">SUM(K26:V26)</f>
        <v>9500</v>
      </c>
      <c r="X26" s="246"/>
    </row>
    <row r="27" spans="2:24" ht="22.5" x14ac:dyDescent="0.55000000000000004">
      <c r="B27" s="52" t="s">
        <v>372</v>
      </c>
      <c r="C27" s="52" t="s">
        <v>436</v>
      </c>
      <c r="D27" s="245" t="s">
        <v>443</v>
      </c>
      <c r="E27" s="245"/>
      <c r="F27" s="245"/>
      <c r="G27" s="245"/>
      <c r="H27" s="245"/>
      <c r="I27" s="245"/>
      <c r="J27" s="52" t="s">
        <v>177</v>
      </c>
      <c r="K27" s="226">
        <f>'3-1予算元帳へ自動転記'!L143</f>
        <v>6650</v>
      </c>
      <c r="L27" s="226"/>
      <c r="M27" s="226"/>
      <c r="N27" s="226"/>
      <c r="O27" s="226"/>
      <c r="P27" s="226"/>
      <c r="Q27" s="226"/>
      <c r="R27" s="226"/>
      <c r="S27" s="226"/>
      <c r="T27" s="226"/>
      <c r="U27" s="226">
        <f>-'3-1予算元帳へ自動転記'!P145</f>
        <v>-6650</v>
      </c>
      <c r="V27" s="226"/>
      <c r="W27" s="246">
        <f t="shared" si="0"/>
        <v>0</v>
      </c>
      <c r="X27" s="246"/>
    </row>
    <row r="28" spans="2:24" ht="22.5" x14ac:dyDescent="0.55000000000000004">
      <c r="B28" s="52" t="s">
        <v>437</v>
      </c>
      <c r="C28" s="52" t="s">
        <v>436</v>
      </c>
      <c r="D28" s="245" t="s">
        <v>445</v>
      </c>
      <c r="E28" s="245"/>
      <c r="F28" s="245"/>
      <c r="G28" s="245"/>
      <c r="H28" s="245"/>
      <c r="I28" s="245"/>
      <c r="J28" s="52" t="s">
        <v>44</v>
      </c>
      <c r="K28" s="226"/>
      <c r="L28" s="226"/>
      <c r="M28" s="226"/>
      <c r="N28" s="226"/>
      <c r="O28" s="226"/>
      <c r="P28" s="226">
        <f>'3-1予算元帳へ自動転記'!R247</f>
        <v>200</v>
      </c>
      <c r="Q28" s="226"/>
      <c r="R28" s="226"/>
      <c r="S28" s="226"/>
      <c r="T28" s="226"/>
      <c r="U28" s="226"/>
      <c r="V28" s="226"/>
      <c r="W28" s="246">
        <f t="shared" ref="W28:W34" si="2">SUM(K28:V28)</f>
        <v>200</v>
      </c>
      <c r="X28" s="246"/>
    </row>
    <row r="29" spans="2:24" ht="22.5" x14ac:dyDescent="0.55000000000000004">
      <c r="B29" s="52" t="s">
        <v>437</v>
      </c>
      <c r="C29" s="52" t="s">
        <v>436</v>
      </c>
      <c r="D29" s="245" t="s">
        <v>446</v>
      </c>
      <c r="E29" s="245"/>
      <c r="F29" s="245"/>
      <c r="G29" s="245"/>
      <c r="H29" s="245"/>
      <c r="I29" s="245"/>
      <c r="J29" s="52" t="s">
        <v>44</v>
      </c>
      <c r="K29" s="226"/>
      <c r="L29" s="226"/>
      <c r="M29" s="226"/>
      <c r="N29" s="226"/>
      <c r="O29" s="226"/>
      <c r="P29" s="226">
        <f>'3-1予算元帳へ自動転記'!P265:Q265</f>
        <v>300</v>
      </c>
      <c r="Q29" s="226"/>
      <c r="R29" s="226"/>
      <c r="S29" s="226"/>
      <c r="T29" s="226"/>
      <c r="U29" s="226"/>
      <c r="V29" s="226"/>
      <c r="W29" s="246">
        <f t="shared" ref="W29:W31" si="3">SUM(K29:V29)</f>
        <v>300</v>
      </c>
      <c r="X29" s="246"/>
    </row>
    <row r="30" spans="2:24" ht="22.5" x14ac:dyDescent="0.55000000000000004">
      <c r="B30" s="52" t="s">
        <v>437</v>
      </c>
      <c r="C30" s="52" t="s">
        <v>436</v>
      </c>
      <c r="D30" s="245" t="s">
        <v>447</v>
      </c>
      <c r="E30" s="245"/>
      <c r="F30" s="245"/>
      <c r="G30" s="245"/>
      <c r="H30" s="245"/>
      <c r="I30" s="245"/>
      <c r="J30" s="52" t="s">
        <v>44</v>
      </c>
      <c r="K30" s="226"/>
      <c r="L30" s="226"/>
      <c r="M30" s="226"/>
      <c r="N30" s="226"/>
      <c r="O30" s="226"/>
      <c r="P30" s="226">
        <f>'3-1予算元帳へ自動転記'!L279</f>
        <v>100</v>
      </c>
      <c r="Q30" s="226"/>
      <c r="R30" s="226"/>
      <c r="S30" s="226"/>
      <c r="T30" s="226"/>
      <c r="U30" s="226"/>
      <c r="V30" s="226"/>
      <c r="W30" s="246">
        <f t="shared" si="3"/>
        <v>100</v>
      </c>
      <c r="X30" s="246"/>
    </row>
    <row r="31" spans="2:24" ht="22.5" x14ac:dyDescent="0.55000000000000004">
      <c r="B31" s="52" t="s">
        <v>437</v>
      </c>
      <c r="C31" s="52" t="s">
        <v>436</v>
      </c>
      <c r="D31" s="245" t="s">
        <v>448</v>
      </c>
      <c r="E31" s="245"/>
      <c r="F31" s="245"/>
      <c r="G31" s="245"/>
      <c r="H31" s="245"/>
      <c r="I31" s="245"/>
      <c r="J31" s="52" t="s">
        <v>44</v>
      </c>
      <c r="K31" s="226"/>
      <c r="L31" s="226"/>
      <c r="M31" s="226"/>
      <c r="N31" s="226"/>
      <c r="O31" s="226"/>
      <c r="P31" s="226">
        <f>'3-1予算元帳へ自動転記'!R251</f>
        <v>400</v>
      </c>
      <c r="Q31" s="226"/>
      <c r="R31" s="226"/>
      <c r="S31" s="226"/>
      <c r="T31" s="226"/>
      <c r="U31" s="226"/>
      <c r="V31" s="226"/>
      <c r="W31" s="246">
        <f t="shared" si="3"/>
        <v>400</v>
      </c>
      <c r="X31" s="246"/>
    </row>
    <row r="32" spans="2:24" ht="22.5" x14ac:dyDescent="0.55000000000000004">
      <c r="B32" s="52" t="s">
        <v>372</v>
      </c>
      <c r="C32" s="52" t="s">
        <v>436</v>
      </c>
      <c r="D32" s="245" t="s">
        <v>449</v>
      </c>
      <c r="E32" s="245"/>
      <c r="F32" s="245"/>
      <c r="G32" s="245"/>
      <c r="H32" s="245"/>
      <c r="I32" s="245"/>
      <c r="J32" s="52" t="s">
        <v>177</v>
      </c>
      <c r="K32" s="226"/>
      <c r="L32" s="226"/>
      <c r="M32" s="226"/>
      <c r="N32" s="226"/>
      <c r="O32" s="226"/>
      <c r="P32" s="226">
        <f>'3-1予算元帳へ自動転記'!L293</f>
        <v>17100</v>
      </c>
      <c r="Q32" s="226"/>
      <c r="R32" s="226"/>
      <c r="S32" s="226"/>
      <c r="T32" s="226"/>
      <c r="U32" s="226"/>
      <c r="V32" s="226"/>
      <c r="W32" s="246">
        <f t="shared" si="2"/>
        <v>17100</v>
      </c>
      <c r="X32" s="246"/>
    </row>
    <row r="33" spans="2:24" ht="22.5" x14ac:dyDescent="0.55000000000000004">
      <c r="B33" s="52" t="s">
        <v>372</v>
      </c>
      <c r="C33" s="52" t="s">
        <v>436</v>
      </c>
      <c r="D33" s="245" t="s">
        <v>450</v>
      </c>
      <c r="E33" s="245"/>
      <c r="F33" s="245"/>
      <c r="G33" s="245"/>
      <c r="H33" s="245"/>
      <c r="I33" s="245"/>
      <c r="J33" s="52" t="s">
        <v>177</v>
      </c>
      <c r="K33" s="226"/>
      <c r="L33" s="226"/>
      <c r="M33" s="226"/>
      <c r="N33" s="226"/>
      <c r="O33" s="226"/>
      <c r="P33" s="226">
        <f>'3-1予算元帳へ自動転記'!P339</f>
        <v>11400</v>
      </c>
      <c r="Q33" s="226"/>
      <c r="R33" s="226"/>
      <c r="S33" s="226"/>
      <c r="T33" s="226"/>
      <c r="U33" s="226"/>
      <c r="V33" s="226"/>
      <c r="W33" s="246">
        <f t="shared" si="2"/>
        <v>11400</v>
      </c>
      <c r="X33" s="246"/>
    </row>
    <row r="34" spans="2:24" ht="22.5" x14ac:dyDescent="0.55000000000000004">
      <c r="B34" s="52" t="s">
        <v>372</v>
      </c>
      <c r="C34" s="52" t="s">
        <v>436</v>
      </c>
      <c r="D34" s="245" t="s">
        <v>451</v>
      </c>
      <c r="E34" s="245"/>
      <c r="F34" s="245"/>
      <c r="G34" s="245"/>
      <c r="H34" s="245"/>
      <c r="I34" s="245"/>
      <c r="J34" s="52" t="s">
        <v>177</v>
      </c>
      <c r="K34" s="226">
        <f>K27+K32-K33</f>
        <v>6650</v>
      </c>
      <c r="L34" s="226"/>
      <c r="M34" s="226"/>
      <c r="N34" s="226"/>
      <c r="O34" s="226"/>
      <c r="P34" s="226">
        <f>P27+P32-P33</f>
        <v>5700</v>
      </c>
      <c r="Q34" s="226"/>
      <c r="R34" s="226"/>
      <c r="S34" s="226"/>
      <c r="T34" s="226"/>
      <c r="U34" s="226">
        <f>U27+U32-U33</f>
        <v>-6650</v>
      </c>
      <c r="V34" s="226"/>
      <c r="W34" s="246">
        <f t="shared" si="2"/>
        <v>5700</v>
      </c>
      <c r="X34" s="246"/>
    </row>
    <row r="35" spans="2:24" ht="22.5" x14ac:dyDescent="0.55000000000000004">
      <c r="B35" s="52" t="s">
        <v>372</v>
      </c>
      <c r="C35" s="52" t="s">
        <v>436</v>
      </c>
      <c r="D35" s="245" t="s">
        <v>452</v>
      </c>
      <c r="E35" s="245"/>
      <c r="F35" s="245"/>
      <c r="G35" s="245"/>
      <c r="H35" s="245"/>
      <c r="I35" s="245"/>
      <c r="J35" s="52" t="s">
        <v>177</v>
      </c>
      <c r="K35" s="226">
        <f>K26-K34</f>
        <v>2850</v>
      </c>
      <c r="L35" s="226"/>
      <c r="M35" s="226"/>
      <c r="N35" s="226"/>
      <c r="O35" s="226"/>
      <c r="P35" s="226">
        <f>P26-P34</f>
        <v>950</v>
      </c>
      <c r="Q35" s="226"/>
      <c r="R35" s="226"/>
      <c r="S35" s="226"/>
      <c r="T35" s="226"/>
      <c r="U35" s="226">
        <f>U26-U34</f>
        <v>0</v>
      </c>
      <c r="V35" s="226"/>
      <c r="W35" s="246">
        <f t="shared" si="0"/>
        <v>3800</v>
      </c>
      <c r="X35" s="246"/>
    </row>
    <row r="36" spans="2:24" ht="22.5" x14ac:dyDescent="0.55000000000000004">
      <c r="B36" s="52" t="s">
        <v>437</v>
      </c>
      <c r="C36" s="52" t="s">
        <v>436</v>
      </c>
      <c r="D36" s="245" t="s">
        <v>457</v>
      </c>
      <c r="E36" s="245"/>
      <c r="F36" s="245"/>
      <c r="G36" s="245"/>
      <c r="H36" s="245"/>
      <c r="I36" s="245"/>
      <c r="J36" s="52" t="s">
        <v>66</v>
      </c>
      <c r="K36" s="247">
        <f>ROUND(K35/K26,3)</f>
        <v>0.3</v>
      </c>
      <c r="L36" s="247"/>
      <c r="M36" s="247"/>
      <c r="N36" s="247"/>
      <c r="O36" s="247"/>
      <c r="P36" s="247">
        <f>ROUND(P35/P26,3)</f>
        <v>0.14299999999999999</v>
      </c>
      <c r="Q36" s="247"/>
      <c r="R36" s="247"/>
      <c r="S36" s="247"/>
      <c r="T36" s="247"/>
      <c r="U36" s="247">
        <f>ROUND(U35/U26,3)</f>
        <v>0</v>
      </c>
      <c r="V36" s="247"/>
      <c r="W36" s="248">
        <f>ROUND(W35/W26,3)</f>
        <v>0.4</v>
      </c>
      <c r="X36" s="248"/>
    </row>
    <row r="37" spans="2:24" ht="22.5" x14ac:dyDescent="0.55000000000000004">
      <c r="B37" s="52" t="s">
        <v>372</v>
      </c>
      <c r="C37" s="52" t="s">
        <v>436</v>
      </c>
      <c r="D37" s="245" t="s">
        <v>453</v>
      </c>
      <c r="E37" s="245"/>
      <c r="F37" s="245"/>
      <c r="G37" s="245"/>
      <c r="H37" s="245"/>
      <c r="I37" s="245"/>
      <c r="J37" s="52" t="s">
        <v>177</v>
      </c>
      <c r="K37" s="226">
        <f>'3-1予算元帳へ自動転記'!L217</f>
        <v>1500</v>
      </c>
      <c r="L37" s="226"/>
      <c r="M37" s="226"/>
      <c r="N37" s="226"/>
      <c r="O37" s="226"/>
      <c r="P37" s="226">
        <f>'3-1予算元帳へ自動転記'!L219</f>
        <v>900</v>
      </c>
      <c r="Q37" s="226"/>
      <c r="R37" s="226"/>
      <c r="S37" s="226"/>
      <c r="T37" s="226"/>
      <c r="U37" s="226"/>
      <c r="V37" s="226"/>
      <c r="W37" s="246">
        <f t="shared" si="0"/>
        <v>2400</v>
      </c>
      <c r="X37" s="246"/>
    </row>
    <row r="38" spans="2:24" ht="22.5" x14ac:dyDescent="0.55000000000000004">
      <c r="B38" s="52" t="s">
        <v>372</v>
      </c>
      <c r="C38" s="52" t="s">
        <v>436</v>
      </c>
      <c r="D38" s="245" t="s">
        <v>454</v>
      </c>
      <c r="E38" s="245"/>
      <c r="F38" s="245"/>
      <c r="G38" s="245"/>
      <c r="H38" s="245"/>
      <c r="I38" s="245"/>
      <c r="J38" s="52" t="s">
        <v>177</v>
      </c>
      <c r="K38" s="226">
        <f>'3-1予算元帳へ自動転記'!L175</f>
        <v>950</v>
      </c>
      <c r="L38" s="226"/>
      <c r="M38" s="226"/>
      <c r="N38" s="226"/>
      <c r="O38" s="226"/>
      <c r="P38" s="226"/>
      <c r="Q38" s="226"/>
      <c r="R38" s="226"/>
      <c r="S38" s="226"/>
      <c r="T38" s="226"/>
      <c r="U38" s="226"/>
      <c r="V38" s="226"/>
      <c r="W38" s="246">
        <f t="shared" si="0"/>
        <v>950</v>
      </c>
      <c r="X38" s="246"/>
    </row>
    <row r="39" spans="2:24" ht="22.5" x14ac:dyDescent="0.55000000000000004">
      <c r="B39" s="52" t="s">
        <v>372</v>
      </c>
      <c r="C39" s="52" t="s">
        <v>436</v>
      </c>
      <c r="D39" s="245" t="s">
        <v>455</v>
      </c>
      <c r="E39" s="245"/>
      <c r="F39" s="245"/>
      <c r="G39" s="245"/>
      <c r="H39" s="245"/>
      <c r="I39" s="245"/>
      <c r="J39" s="52" t="s">
        <v>177</v>
      </c>
      <c r="K39" s="226">
        <f>'3-1予算元帳へ自動転記'!L233</f>
        <v>300</v>
      </c>
      <c r="L39" s="226"/>
      <c r="M39" s="226"/>
      <c r="N39" s="226"/>
      <c r="O39" s="226"/>
      <c r="P39" s="226">
        <f>'3-1予算元帳へ自動転記'!L235</f>
        <v>100</v>
      </c>
      <c r="Q39" s="226"/>
      <c r="R39" s="226"/>
      <c r="S39" s="226"/>
      <c r="T39" s="226"/>
      <c r="U39" s="226"/>
      <c r="V39" s="226"/>
      <c r="W39" s="246">
        <f t="shared" si="0"/>
        <v>400</v>
      </c>
      <c r="X39" s="246"/>
    </row>
    <row r="40" spans="2:24" ht="22.5" x14ac:dyDescent="0.55000000000000004">
      <c r="B40" s="52" t="s">
        <v>372</v>
      </c>
      <c r="C40" s="52" t="s">
        <v>436</v>
      </c>
      <c r="D40" s="245" t="s">
        <v>456</v>
      </c>
      <c r="E40" s="245"/>
      <c r="F40" s="245"/>
      <c r="G40" s="245"/>
      <c r="H40" s="245"/>
      <c r="I40" s="245"/>
      <c r="J40" s="52" t="s">
        <v>177</v>
      </c>
      <c r="K40" s="226">
        <f>SUM(K37:O39)</f>
        <v>2750</v>
      </c>
      <c r="L40" s="226"/>
      <c r="M40" s="226"/>
      <c r="N40" s="226"/>
      <c r="O40" s="226"/>
      <c r="P40" s="226">
        <f>SUM(P37:T39)</f>
        <v>1000</v>
      </c>
      <c r="Q40" s="226"/>
      <c r="R40" s="226"/>
      <c r="S40" s="226"/>
      <c r="T40" s="226"/>
      <c r="U40" s="226">
        <f>U37+U38+U39</f>
        <v>0</v>
      </c>
      <c r="V40" s="226"/>
      <c r="W40" s="246">
        <f t="shared" si="0"/>
        <v>3750</v>
      </c>
      <c r="X40" s="246"/>
    </row>
    <row r="41" spans="2:24" ht="22.5" x14ac:dyDescent="0.55000000000000004">
      <c r="B41" s="52" t="s">
        <v>372</v>
      </c>
      <c r="C41" s="52" t="s">
        <v>436</v>
      </c>
      <c r="D41" s="245" t="s">
        <v>458</v>
      </c>
      <c r="E41" s="245"/>
      <c r="F41" s="245"/>
      <c r="G41" s="245"/>
      <c r="H41" s="245"/>
      <c r="I41" s="245"/>
      <c r="J41" s="52" t="s">
        <v>177</v>
      </c>
      <c r="K41" s="226">
        <f>K35-K40</f>
        <v>100</v>
      </c>
      <c r="L41" s="226"/>
      <c r="M41" s="226"/>
      <c r="N41" s="226"/>
      <c r="O41" s="226"/>
      <c r="P41" s="226">
        <f>P35-P40</f>
        <v>-50</v>
      </c>
      <c r="Q41" s="226"/>
      <c r="R41" s="226"/>
      <c r="S41" s="226"/>
      <c r="T41" s="226"/>
      <c r="U41" s="226">
        <f>U35-U40</f>
        <v>0</v>
      </c>
      <c r="V41" s="226"/>
      <c r="W41" s="246">
        <f t="shared" si="0"/>
        <v>50</v>
      </c>
      <c r="X41" s="246"/>
    </row>
    <row r="42" spans="2:24" ht="22.5" x14ac:dyDescent="0.55000000000000004">
      <c r="B42" s="52" t="s">
        <v>437</v>
      </c>
      <c r="C42" s="52" t="s">
        <v>436</v>
      </c>
      <c r="D42" s="245" t="s">
        <v>459</v>
      </c>
      <c r="E42" s="245"/>
      <c r="F42" s="245"/>
      <c r="G42" s="245"/>
      <c r="H42" s="245"/>
      <c r="I42" s="245"/>
      <c r="J42" s="52" t="s">
        <v>66</v>
      </c>
      <c r="K42" s="247">
        <f>ROUND(K41/K26,3)</f>
        <v>1.0999999999999999E-2</v>
      </c>
      <c r="L42" s="247"/>
      <c r="M42" s="247"/>
      <c r="N42" s="247"/>
      <c r="O42" s="247"/>
      <c r="P42" s="247">
        <f>ROUND(P41/P26,3)</f>
        <v>-8.0000000000000002E-3</v>
      </c>
      <c r="Q42" s="247"/>
      <c r="R42" s="247"/>
      <c r="S42" s="247"/>
      <c r="T42" s="247"/>
      <c r="U42" s="247">
        <f>IF(OR(U26=0,U26=""),"",ROUND(U41/U26,3))</f>
        <v>0</v>
      </c>
      <c r="V42" s="247"/>
      <c r="W42" s="248">
        <f>ROUND(W41/W26,3)</f>
        <v>5.0000000000000001E-3</v>
      </c>
      <c r="X42" s="248"/>
    </row>
    <row r="43" spans="2:24" ht="22.5" x14ac:dyDescent="0.55000000000000004">
      <c r="B43" s="52" t="s">
        <v>349</v>
      </c>
      <c r="C43" s="52" t="s">
        <v>460</v>
      </c>
      <c r="D43" s="245" t="s">
        <v>467</v>
      </c>
      <c r="E43" s="245"/>
      <c r="F43" s="245"/>
      <c r="G43" s="245"/>
      <c r="H43" s="245"/>
      <c r="I43" s="245"/>
      <c r="J43" s="52" t="s">
        <v>177</v>
      </c>
      <c r="K43" s="226">
        <f>'3-1予算元帳へ自動転記'!R68</f>
        <v>11000</v>
      </c>
      <c r="L43" s="226"/>
      <c r="M43" s="226"/>
      <c r="N43" s="226"/>
      <c r="O43" s="226"/>
      <c r="P43" s="226">
        <f>'3-1予算元帳へ自動転記'!R125</f>
        <v>0</v>
      </c>
      <c r="Q43" s="226"/>
      <c r="R43" s="226"/>
      <c r="S43" s="226"/>
      <c r="T43" s="226"/>
      <c r="U43" s="226"/>
      <c r="V43" s="226"/>
      <c r="W43" s="246">
        <f t="shared" si="0"/>
        <v>11000</v>
      </c>
      <c r="X43" s="246"/>
    </row>
    <row r="44" spans="2:24" ht="22.5" x14ac:dyDescent="0.55000000000000004">
      <c r="B44" s="52" t="s">
        <v>349</v>
      </c>
      <c r="C44" s="52" t="s">
        <v>461</v>
      </c>
      <c r="D44" s="245" t="s">
        <v>468</v>
      </c>
      <c r="E44" s="245"/>
      <c r="F44" s="245"/>
      <c r="G44" s="245"/>
      <c r="H44" s="245"/>
      <c r="I44" s="245"/>
      <c r="J44" s="52" t="s">
        <v>177</v>
      </c>
      <c r="K44" s="226">
        <f>'3-1予算元帳へ自動転記'!R70</f>
        <v>21450</v>
      </c>
      <c r="L44" s="226"/>
      <c r="M44" s="226"/>
      <c r="N44" s="226"/>
      <c r="O44" s="226"/>
      <c r="P44" s="226">
        <f>'3-1予算元帳へ自動転記'!L127</f>
        <v>6650</v>
      </c>
      <c r="Q44" s="226"/>
      <c r="R44" s="226"/>
      <c r="S44" s="226"/>
      <c r="T44" s="226"/>
      <c r="U44" s="226">
        <f>-'3-1予算元帳へ自動転記'!P129</f>
        <v>-6650</v>
      </c>
      <c r="V44" s="226"/>
      <c r="W44" s="246">
        <f t="shared" si="0"/>
        <v>21450</v>
      </c>
      <c r="X44" s="246"/>
    </row>
    <row r="45" spans="2:24" ht="22.5" x14ac:dyDescent="0.55000000000000004">
      <c r="B45" s="52" t="s">
        <v>349</v>
      </c>
      <c r="C45" s="52" t="s">
        <v>462</v>
      </c>
      <c r="D45" s="245" t="s">
        <v>469</v>
      </c>
      <c r="E45" s="245"/>
      <c r="F45" s="245"/>
      <c r="G45" s="245"/>
      <c r="H45" s="245"/>
      <c r="I45" s="245"/>
      <c r="J45" s="52" t="s">
        <v>177</v>
      </c>
      <c r="K45" s="226">
        <f>K44-K43</f>
        <v>10450</v>
      </c>
      <c r="L45" s="226"/>
      <c r="M45" s="226"/>
      <c r="N45" s="226"/>
      <c r="O45" s="226"/>
      <c r="P45" s="226">
        <f>P44-P43</f>
        <v>6650</v>
      </c>
      <c r="Q45" s="226"/>
      <c r="R45" s="226"/>
      <c r="S45" s="226"/>
      <c r="T45" s="226"/>
      <c r="U45" s="226">
        <f>U44-U43</f>
        <v>-6650</v>
      </c>
      <c r="V45" s="226"/>
      <c r="W45" s="246">
        <f t="shared" si="0"/>
        <v>10450</v>
      </c>
      <c r="X45" s="246"/>
    </row>
    <row r="46" spans="2:24" ht="22.5" x14ac:dyDescent="0.55000000000000004">
      <c r="B46" s="52" t="s">
        <v>463</v>
      </c>
      <c r="C46" s="52" t="s">
        <v>464</v>
      </c>
      <c r="D46" s="245" t="s">
        <v>466</v>
      </c>
      <c r="E46" s="245"/>
      <c r="F46" s="245"/>
      <c r="G46" s="245"/>
      <c r="H46" s="245"/>
      <c r="I46" s="245"/>
      <c r="J46" s="52" t="s">
        <v>177</v>
      </c>
      <c r="K46" s="226">
        <f>-K45</f>
        <v>-10450</v>
      </c>
      <c r="L46" s="226"/>
      <c r="M46" s="226"/>
      <c r="N46" s="226"/>
      <c r="O46" s="226"/>
      <c r="P46" s="226">
        <f>-P45</f>
        <v>-6650</v>
      </c>
      <c r="Q46" s="226"/>
      <c r="R46" s="226"/>
      <c r="S46" s="226"/>
      <c r="T46" s="226"/>
      <c r="U46" s="226">
        <f>-U45</f>
        <v>6650</v>
      </c>
      <c r="V46" s="226"/>
      <c r="W46" s="246">
        <f t="shared" si="0"/>
        <v>-10450</v>
      </c>
      <c r="X46" s="246"/>
    </row>
    <row r="47" spans="2:24" ht="22.5" x14ac:dyDescent="0.55000000000000004">
      <c r="B47" s="52" t="s">
        <v>349</v>
      </c>
      <c r="C47" s="52" t="s">
        <v>460</v>
      </c>
      <c r="D47" s="245" t="s">
        <v>472</v>
      </c>
      <c r="E47" s="245"/>
      <c r="F47" s="245"/>
      <c r="G47" s="245"/>
      <c r="H47" s="245"/>
      <c r="I47" s="245"/>
      <c r="J47" s="52" t="s">
        <v>177</v>
      </c>
      <c r="K47" s="226"/>
      <c r="L47" s="226"/>
      <c r="M47" s="226"/>
      <c r="N47" s="226"/>
      <c r="O47" s="226"/>
      <c r="P47" s="226">
        <f>'3-1予算元帳へ自動転記'!R323</f>
        <v>11400</v>
      </c>
      <c r="Q47" s="226"/>
      <c r="R47" s="226"/>
      <c r="S47" s="226"/>
      <c r="T47" s="226"/>
      <c r="U47" s="226"/>
      <c r="V47" s="226"/>
      <c r="W47" s="246">
        <f t="shared" ref="W47:W50" si="4">SUM(K47:V47)</f>
        <v>11400</v>
      </c>
      <c r="X47" s="246"/>
    </row>
    <row r="48" spans="2:24" ht="22.5" x14ac:dyDescent="0.55000000000000004">
      <c r="B48" s="52" t="s">
        <v>349</v>
      </c>
      <c r="C48" s="52" t="s">
        <v>461</v>
      </c>
      <c r="D48" s="245" t="s">
        <v>470</v>
      </c>
      <c r="E48" s="245"/>
      <c r="F48" s="245"/>
      <c r="G48" s="245"/>
      <c r="H48" s="245"/>
      <c r="I48" s="245"/>
      <c r="J48" s="52" t="s">
        <v>177</v>
      </c>
      <c r="K48" s="226"/>
      <c r="L48" s="226"/>
      <c r="M48" s="226"/>
      <c r="N48" s="226"/>
      <c r="O48" s="226"/>
      <c r="P48" s="226">
        <f>'3-1予算元帳へ自動転記'!R325</f>
        <v>22800</v>
      </c>
      <c r="Q48" s="226"/>
      <c r="R48" s="226"/>
      <c r="S48" s="226"/>
      <c r="T48" s="226"/>
      <c r="U48" s="226"/>
      <c r="V48" s="226"/>
      <c r="W48" s="246">
        <f t="shared" si="4"/>
        <v>22800</v>
      </c>
      <c r="X48" s="246"/>
    </row>
    <row r="49" spans="2:24" ht="22.5" x14ac:dyDescent="0.55000000000000004">
      <c r="B49" s="52" t="s">
        <v>349</v>
      </c>
      <c r="C49" s="52" t="s">
        <v>462</v>
      </c>
      <c r="D49" s="245" t="s">
        <v>471</v>
      </c>
      <c r="E49" s="245"/>
      <c r="F49" s="245"/>
      <c r="G49" s="245"/>
      <c r="H49" s="245"/>
      <c r="I49" s="245"/>
      <c r="J49" s="52" t="s">
        <v>177</v>
      </c>
      <c r="K49" s="226">
        <f>K48-K47</f>
        <v>0</v>
      </c>
      <c r="L49" s="226"/>
      <c r="M49" s="226"/>
      <c r="N49" s="226"/>
      <c r="O49" s="226"/>
      <c r="P49" s="226">
        <f>P48-P47</f>
        <v>11400</v>
      </c>
      <c r="Q49" s="226"/>
      <c r="R49" s="226"/>
      <c r="S49" s="226"/>
      <c r="T49" s="226"/>
      <c r="U49" s="226">
        <f>U48-U47</f>
        <v>0</v>
      </c>
      <c r="V49" s="226"/>
      <c r="W49" s="246">
        <f t="shared" si="4"/>
        <v>11400</v>
      </c>
      <c r="X49" s="246"/>
    </row>
    <row r="50" spans="2:24" ht="22.5" x14ac:dyDescent="0.55000000000000004">
      <c r="B50" s="52" t="s">
        <v>463</v>
      </c>
      <c r="C50" s="52" t="s">
        <v>464</v>
      </c>
      <c r="D50" s="245" t="s">
        <v>473</v>
      </c>
      <c r="E50" s="245"/>
      <c r="F50" s="245"/>
      <c r="G50" s="245"/>
      <c r="H50" s="245"/>
      <c r="I50" s="245"/>
      <c r="J50" s="52" t="s">
        <v>177</v>
      </c>
      <c r="K50" s="226">
        <f>-K49</f>
        <v>0</v>
      </c>
      <c r="L50" s="226"/>
      <c r="M50" s="226"/>
      <c r="N50" s="226"/>
      <c r="O50" s="226"/>
      <c r="P50" s="226">
        <f>-P49</f>
        <v>-11400</v>
      </c>
      <c r="Q50" s="226"/>
      <c r="R50" s="226"/>
      <c r="S50" s="226"/>
      <c r="T50" s="226"/>
      <c r="U50" s="226">
        <f>-U49</f>
        <v>0</v>
      </c>
      <c r="V50" s="226"/>
      <c r="W50" s="246">
        <f t="shared" si="4"/>
        <v>-11400</v>
      </c>
      <c r="X50" s="246"/>
    </row>
    <row r="51" spans="2:24" ht="22.5" x14ac:dyDescent="0.55000000000000004">
      <c r="B51" s="52" t="s">
        <v>349</v>
      </c>
      <c r="C51" s="52" t="s">
        <v>460</v>
      </c>
      <c r="D51" s="245" t="s">
        <v>477</v>
      </c>
      <c r="E51" s="245"/>
      <c r="F51" s="245"/>
      <c r="G51" s="245"/>
      <c r="H51" s="245"/>
      <c r="I51" s="245"/>
      <c r="J51" s="52" t="s">
        <v>177</v>
      </c>
      <c r="K51" s="226">
        <f>'3-1予算元帳へ自動転記'!R157</f>
        <v>0</v>
      </c>
      <c r="L51" s="226"/>
      <c r="M51" s="226"/>
      <c r="N51" s="226"/>
      <c r="O51" s="226"/>
      <c r="P51" s="226">
        <f>'3-1予算元帳へ自動転記'!R305</f>
        <v>16500</v>
      </c>
      <c r="Q51" s="226"/>
      <c r="R51" s="226"/>
      <c r="S51" s="226"/>
      <c r="T51" s="226"/>
      <c r="U51" s="226"/>
      <c r="V51" s="226"/>
      <c r="W51" s="246">
        <f t="shared" ref="W51:W54" si="5">SUM(K51:V51)</f>
        <v>16500</v>
      </c>
      <c r="X51" s="246"/>
    </row>
    <row r="52" spans="2:24" ht="22.5" x14ac:dyDescent="0.55000000000000004">
      <c r="B52" s="52" t="s">
        <v>349</v>
      </c>
      <c r="C52" s="52" t="s">
        <v>461</v>
      </c>
      <c r="D52" s="245" t="s">
        <v>474</v>
      </c>
      <c r="E52" s="245"/>
      <c r="F52" s="245"/>
      <c r="G52" s="245"/>
      <c r="H52" s="245"/>
      <c r="I52" s="245"/>
      <c r="J52" s="52" t="s">
        <v>177</v>
      </c>
      <c r="K52" s="226">
        <f>'3-1予算元帳へ自動転記'!P159</f>
        <v>6650</v>
      </c>
      <c r="L52" s="226"/>
      <c r="M52" s="226"/>
      <c r="N52" s="226"/>
      <c r="O52" s="226"/>
      <c r="P52" s="226">
        <f>'3-1予算元帳へ自動転記'!R307</f>
        <v>35310</v>
      </c>
      <c r="Q52" s="226"/>
      <c r="R52" s="226"/>
      <c r="S52" s="226"/>
      <c r="T52" s="226"/>
      <c r="U52" s="226">
        <f>-'3-1予算元帳へ自動転記'!L161</f>
        <v>-6650</v>
      </c>
      <c r="V52" s="226"/>
      <c r="W52" s="246">
        <f t="shared" si="5"/>
        <v>35310</v>
      </c>
      <c r="X52" s="246"/>
    </row>
    <row r="53" spans="2:24" ht="22.5" x14ac:dyDescent="0.55000000000000004">
      <c r="B53" s="52" t="s">
        <v>349</v>
      </c>
      <c r="C53" s="52" t="s">
        <v>462</v>
      </c>
      <c r="D53" s="245" t="s">
        <v>475</v>
      </c>
      <c r="E53" s="245"/>
      <c r="F53" s="245"/>
      <c r="G53" s="245"/>
      <c r="H53" s="245"/>
      <c r="I53" s="245"/>
      <c r="J53" s="52" t="s">
        <v>177</v>
      </c>
      <c r="K53" s="226">
        <f>K52-K51</f>
        <v>6650</v>
      </c>
      <c r="L53" s="226"/>
      <c r="M53" s="226"/>
      <c r="N53" s="226"/>
      <c r="O53" s="226"/>
      <c r="P53" s="226">
        <f>P52-P51</f>
        <v>18810</v>
      </c>
      <c r="Q53" s="226"/>
      <c r="R53" s="226"/>
      <c r="S53" s="226"/>
      <c r="T53" s="226"/>
      <c r="U53" s="226">
        <f>U52-U51</f>
        <v>-6650</v>
      </c>
      <c r="V53" s="226"/>
      <c r="W53" s="246">
        <f t="shared" si="5"/>
        <v>18810</v>
      </c>
      <c r="X53" s="246"/>
    </row>
    <row r="54" spans="2:24" ht="22.5" x14ac:dyDescent="0.55000000000000004">
      <c r="B54" s="52" t="s">
        <v>463</v>
      </c>
      <c r="C54" s="52" t="s">
        <v>464</v>
      </c>
      <c r="D54" s="245" t="s">
        <v>476</v>
      </c>
      <c r="E54" s="245"/>
      <c r="F54" s="245"/>
      <c r="G54" s="245"/>
      <c r="H54" s="245"/>
      <c r="I54" s="245"/>
      <c r="J54" s="52" t="s">
        <v>177</v>
      </c>
      <c r="K54" s="226">
        <f>K53</f>
        <v>6650</v>
      </c>
      <c r="L54" s="226"/>
      <c r="M54" s="226"/>
      <c r="N54" s="226"/>
      <c r="O54" s="226"/>
      <c r="P54" s="226">
        <f>P53</f>
        <v>18810</v>
      </c>
      <c r="Q54" s="226"/>
      <c r="R54" s="226"/>
      <c r="S54" s="226"/>
      <c r="T54" s="226"/>
      <c r="U54" s="226">
        <f>U53</f>
        <v>-6650</v>
      </c>
      <c r="V54" s="226"/>
      <c r="W54" s="246">
        <f t="shared" si="5"/>
        <v>18810</v>
      </c>
      <c r="X54" s="246"/>
    </row>
    <row r="55" spans="2:24" ht="22.5" x14ac:dyDescent="0.55000000000000004">
      <c r="B55" s="52" t="s">
        <v>349</v>
      </c>
      <c r="C55" s="52" t="s">
        <v>460</v>
      </c>
      <c r="D55" s="245" t="s">
        <v>478</v>
      </c>
      <c r="E55" s="245"/>
      <c r="F55" s="245"/>
      <c r="G55" s="245"/>
      <c r="H55" s="245"/>
      <c r="I55" s="245"/>
      <c r="J55" s="52" t="s">
        <v>177</v>
      </c>
      <c r="K55" s="226">
        <f>'3-1予算元帳へ自動転記'!L195</f>
        <v>550</v>
      </c>
      <c r="L55" s="226"/>
      <c r="M55" s="226"/>
      <c r="N55" s="226"/>
      <c r="O55" s="226"/>
      <c r="P55" s="226">
        <f>'3-1予算元帳へ自動転記'!L197</f>
        <v>440</v>
      </c>
      <c r="Q55" s="226"/>
      <c r="R55" s="226"/>
      <c r="S55" s="226"/>
      <c r="T55" s="226"/>
      <c r="U55" s="226"/>
      <c r="V55" s="226"/>
      <c r="W55" s="246">
        <f t="shared" ref="W55:W58" si="6">SUM(K55:V55)</f>
        <v>990</v>
      </c>
      <c r="X55" s="246"/>
    </row>
    <row r="56" spans="2:24" ht="22.5" x14ac:dyDescent="0.55000000000000004">
      <c r="B56" s="52" t="s">
        <v>349</v>
      </c>
      <c r="C56" s="52" t="s">
        <v>461</v>
      </c>
      <c r="D56" s="245" t="s">
        <v>474</v>
      </c>
      <c r="E56" s="245"/>
      <c r="F56" s="245"/>
      <c r="G56" s="245"/>
      <c r="H56" s="245"/>
      <c r="I56" s="245"/>
      <c r="J56" s="52" t="s">
        <v>177</v>
      </c>
      <c r="K56" s="226">
        <f>'3-1予算元帳へ自動転記'!P189+'3-1予算元帳へ自動転記'!P191</f>
        <v>1375</v>
      </c>
      <c r="L56" s="226"/>
      <c r="M56" s="226"/>
      <c r="N56" s="226"/>
      <c r="O56" s="226"/>
      <c r="P56" s="226">
        <f>'3-1予算元帳へ自動転記'!P193:Q193</f>
        <v>110</v>
      </c>
      <c r="Q56" s="226"/>
      <c r="R56" s="226"/>
      <c r="S56" s="226"/>
      <c r="T56" s="226"/>
      <c r="U56" s="226"/>
      <c r="V56" s="226"/>
      <c r="W56" s="246">
        <f t="shared" si="6"/>
        <v>1485</v>
      </c>
      <c r="X56" s="246"/>
    </row>
    <row r="57" spans="2:24" ht="22.5" x14ac:dyDescent="0.55000000000000004">
      <c r="B57" s="52" t="s">
        <v>349</v>
      </c>
      <c r="C57" s="52" t="s">
        <v>462</v>
      </c>
      <c r="D57" s="245" t="s">
        <v>475</v>
      </c>
      <c r="E57" s="245"/>
      <c r="F57" s="245"/>
      <c r="G57" s="245"/>
      <c r="H57" s="245"/>
      <c r="I57" s="245"/>
      <c r="J57" s="52" t="s">
        <v>177</v>
      </c>
      <c r="K57" s="226">
        <f>K56-K55</f>
        <v>825</v>
      </c>
      <c r="L57" s="226"/>
      <c r="M57" s="226"/>
      <c r="N57" s="226"/>
      <c r="O57" s="226"/>
      <c r="P57" s="226">
        <f>P56-P55</f>
        <v>-330</v>
      </c>
      <c r="Q57" s="226"/>
      <c r="R57" s="226"/>
      <c r="S57" s="226"/>
      <c r="T57" s="226"/>
      <c r="U57" s="226">
        <f>U56-U55</f>
        <v>0</v>
      </c>
      <c r="V57" s="226"/>
      <c r="W57" s="246">
        <f t="shared" si="6"/>
        <v>495</v>
      </c>
      <c r="X57" s="246"/>
    </row>
    <row r="58" spans="2:24" ht="22.5" x14ac:dyDescent="0.55000000000000004">
      <c r="B58" s="52" t="s">
        <v>463</v>
      </c>
      <c r="C58" s="52" t="s">
        <v>464</v>
      </c>
      <c r="D58" s="245" t="s">
        <v>479</v>
      </c>
      <c r="E58" s="245"/>
      <c r="F58" s="245"/>
      <c r="G58" s="245"/>
      <c r="H58" s="245"/>
      <c r="I58" s="245"/>
      <c r="J58" s="52" t="s">
        <v>177</v>
      </c>
      <c r="K58" s="226">
        <f>K57</f>
        <v>825</v>
      </c>
      <c r="L58" s="226"/>
      <c r="M58" s="226"/>
      <c r="N58" s="226"/>
      <c r="O58" s="226"/>
      <c r="P58" s="226">
        <f>P57</f>
        <v>-330</v>
      </c>
      <c r="Q58" s="226"/>
      <c r="R58" s="226"/>
      <c r="S58" s="226"/>
      <c r="T58" s="226"/>
      <c r="U58" s="226">
        <f>U57</f>
        <v>0</v>
      </c>
      <c r="V58" s="226"/>
      <c r="W58" s="246">
        <f t="shared" si="6"/>
        <v>495</v>
      </c>
      <c r="X58" s="246"/>
    </row>
    <row r="59" spans="2:24" ht="22.5" x14ac:dyDescent="0.55000000000000004">
      <c r="B59" s="52" t="s">
        <v>349</v>
      </c>
      <c r="C59" s="52" t="s">
        <v>460</v>
      </c>
      <c r="D59" s="245" t="s">
        <v>482</v>
      </c>
      <c r="E59" s="245"/>
      <c r="F59" s="245"/>
      <c r="G59" s="245"/>
      <c r="H59" s="245"/>
      <c r="I59" s="245"/>
      <c r="J59" s="52" t="s">
        <v>177</v>
      </c>
      <c r="K59" s="226"/>
      <c r="L59" s="226"/>
      <c r="M59" s="226"/>
      <c r="N59" s="226"/>
      <c r="O59" s="226"/>
      <c r="P59" s="226"/>
      <c r="Q59" s="226"/>
      <c r="R59" s="226"/>
      <c r="S59" s="226"/>
      <c r="T59" s="226"/>
      <c r="U59" s="226">
        <f>'3-1予算元帳へ自動転記'!R86</f>
        <v>1000</v>
      </c>
      <c r="V59" s="226"/>
      <c r="W59" s="246">
        <f t="shared" ref="W59:W62" si="7">SUM(K59:V59)</f>
        <v>1000</v>
      </c>
      <c r="X59" s="246"/>
    </row>
    <row r="60" spans="2:24" ht="22.5" x14ac:dyDescent="0.55000000000000004">
      <c r="B60" s="52" t="s">
        <v>349</v>
      </c>
      <c r="C60" s="52" t="s">
        <v>461</v>
      </c>
      <c r="D60" s="245" t="s">
        <v>480</v>
      </c>
      <c r="E60" s="245"/>
      <c r="F60" s="245"/>
      <c r="G60" s="245"/>
      <c r="H60" s="245"/>
      <c r="I60" s="245"/>
      <c r="J60" s="52" t="s">
        <v>177</v>
      </c>
      <c r="K60" s="226">
        <f>'3-1予算元帳へ自動転記'!P88-'3-1予算元帳へ自動転記'!L90-'3-1予算元帳へ自動転記'!L92</f>
        <v>825</v>
      </c>
      <c r="L60" s="226"/>
      <c r="M60" s="226"/>
      <c r="N60" s="226"/>
      <c r="O60" s="226"/>
      <c r="P60" s="226">
        <f>-'3-1予算元帳へ自動転記'!L94-'3-1予算元帳へ自動転記'!L96</f>
        <v>-1720</v>
      </c>
      <c r="Q60" s="226"/>
      <c r="R60" s="226"/>
      <c r="S60" s="226"/>
      <c r="T60" s="226"/>
      <c r="U60" s="226">
        <f>'3-1予算元帳へ自動転記'!R86</f>
        <v>1000</v>
      </c>
      <c r="V60" s="226"/>
      <c r="W60" s="246">
        <f t="shared" si="7"/>
        <v>105</v>
      </c>
      <c r="X60" s="246"/>
    </row>
    <row r="61" spans="2:24" ht="22.5" x14ac:dyDescent="0.55000000000000004">
      <c r="B61" s="52" t="s">
        <v>349</v>
      </c>
      <c r="C61" s="52" t="s">
        <v>462</v>
      </c>
      <c r="D61" s="245" t="s">
        <v>481</v>
      </c>
      <c r="E61" s="245"/>
      <c r="F61" s="245"/>
      <c r="G61" s="245"/>
      <c r="H61" s="245"/>
      <c r="I61" s="245"/>
      <c r="J61" s="52" t="s">
        <v>177</v>
      </c>
      <c r="K61" s="226">
        <f>K60-K59</f>
        <v>825</v>
      </c>
      <c r="L61" s="226"/>
      <c r="M61" s="226"/>
      <c r="N61" s="226"/>
      <c r="O61" s="226"/>
      <c r="P61" s="226">
        <f>P60-P59</f>
        <v>-1720</v>
      </c>
      <c r="Q61" s="226"/>
      <c r="R61" s="226"/>
      <c r="S61" s="226"/>
      <c r="T61" s="226"/>
      <c r="U61" s="226">
        <f>U60-U59</f>
        <v>0</v>
      </c>
      <c r="V61" s="226"/>
      <c r="W61" s="246">
        <f t="shared" si="7"/>
        <v>-895</v>
      </c>
      <c r="X61" s="246"/>
    </row>
    <row r="62" spans="2:24" ht="22.5" x14ac:dyDescent="0.55000000000000004">
      <c r="B62" s="52" t="s">
        <v>463</v>
      </c>
      <c r="C62" s="52" t="s">
        <v>464</v>
      </c>
      <c r="D62" s="245" t="s">
        <v>491</v>
      </c>
      <c r="E62" s="245"/>
      <c r="F62" s="245"/>
      <c r="G62" s="245"/>
      <c r="H62" s="245"/>
      <c r="I62" s="245"/>
      <c r="J62" s="52" t="s">
        <v>177</v>
      </c>
      <c r="K62" s="226">
        <f>K61</f>
        <v>825</v>
      </c>
      <c r="L62" s="226"/>
      <c r="M62" s="226"/>
      <c r="N62" s="226"/>
      <c r="O62" s="226"/>
      <c r="P62" s="226">
        <f>P61</f>
        <v>-1720</v>
      </c>
      <c r="Q62" s="226"/>
      <c r="R62" s="226"/>
      <c r="S62" s="226"/>
      <c r="T62" s="226"/>
      <c r="U62" s="226">
        <f>U61</f>
        <v>0</v>
      </c>
      <c r="V62" s="226"/>
      <c r="W62" s="246">
        <f t="shared" si="7"/>
        <v>-895</v>
      </c>
      <c r="X62" s="246"/>
    </row>
    <row r="63" spans="2:24" ht="22.5" x14ac:dyDescent="0.55000000000000004">
      <c r="B63" s="52" t="s">
        <v>349</v>
      </c>
      <c r="C63" s="52" t="s">
        <v>460</v>
      </c>
      <c r="D63" s="245" t="s">
        <v>483</v>
      </c>
      <c r="E63" s="245"/>
      <c r="F63" s="245"/>
      <c r="G63" s="245"/>
      <c r="H63" s="245"/>
      <c r="I63" s="245"/>
      <c r="J63" s="52" t="s">
        <v>177</v>
      </c>
      <c r="K63" s="226"/>
      <c r="L63" s="226"/>
      <c r="M63" s="226"/>
      <c r="N63" s="226"/>
      <c r="O63" s="226"/>
      <c r="P63" s="226"/>
      <c r="Q63" s="226"/>
      <c r="R63" s="226"/>
      <c r="S63" s="226"/>
      <c r="T63" s="226"/>
      <c r="U63" s="226">
        <f>'3-1予算元帳へ自動転記'!R387</f>
        <v>100000</v>
      </c>
      <c r="V63" s="226"/>
      <c r="W63" s="246">
        <f t="shared" ref="W63:W66" si="8">SUM(K63:V63)</f>
        <v>100000</v>
      </c>
      <c r="X63" s="246"/>
    </row>
    <row r="64" spans="2:24" ht="22.5" x14ac:dyDescent="0.55000000000000004">
      <c r="B64" s="52" t="s">
        <v>349</v>
      </c>
      <c r="C64" s="52" t="s">
        <v>461</v>
      </c>
      <c r="D64" s="245" t="s">
        <v>484</v>
      </c>
      <c r="E64" s="245"/>
      <c r="F64" s="245"/>
      <c r="G64" s="245"/>
      <c r="H64" s="245"/>
      <c r="I64" s="245"/>
      <c r="J64" s="52" t="s">
        <v>177</v>
      </c>
      <c r="K64" s="226"/>
      <c r="L64" s="226"/>
      <c r="M64" s="226"/>
      <c r="N64" s="226"/>
      <c r="O64" s="226"/>
      <c r="P64" s="226"/>
      <c r="Q64" s="226"/>
      <c r="R64" s="226"/>
      <c r="S64" s="226"/>
      <c r="T64" s="226"/>
      <c r="U64" s="226">
        <f>'3-1予算元帳へ自動転記'!R387</f>
        <v>100000</v>
      </c>
      <c r="V64" s="226"/>
      <c r="W64" s="246">
        <f t="shared" si="8"/>
        <v>100000</v>
      </c>
      <c r="X64" s="246"/>
    </row>
    <row r="65" spans="2:24" ht="22.5" x14ac:dyDescent="0.55000000000000004">
      <c r="B65" s="52" t="s">
        <v>349</v>
      </c>
      <c r="C65" s="52" t="s">
        <v>462</v>
      </c>
      <c r="D65" s="245" t="s">
        <v>485</v>
      </c>
      <c r="E65" s="245"/>
      <c r="F65" s="245"/>
      <c r="G65" s="245"/>
      <c r="H65" s="245"/>
      <c r="I65" s="245"/>
      <c r="J65" s="52" t="s">
        <v>177</v>
      </c>
      <c r="K65" s="226">
        <f>K64-K63</f>
        <v>0</v>
      </c>
      <c r="L65" s="226"/>
      <c r="M65" s="226"/>
      <c r="N65" s="226"/>
      <c r="O65" s="226"/>
      <c r="P65" s="226">
        <f>P64-P63</f>
        <v>0</v>
      </c>
      <c r="Q65" s="226"/>
      <c r="R65" s="226"/>
      <c r="S65" s="226"/>
      <c r="T65" s="226"/>
      <c r="U65" s="226">
        <f>U64-U63</f>
        <v>0</v>
      </c>
      <c r="V65" s="226"/>
      <c r="W65" s="246">
        <f t="shared" si="8"/>
        <v>0</v>
      </c>
      <c r="X65" s="246"/>
    </row>
    <row r="66" spans="2:24" ht="22.5" x14ac:dyDescent="0.55000000000000004">
      <c r="B66" s="52" t="s">
        <v>463</v>
      </c>
      <c r="C66" s="52" t="s">
        <v>464</v>
      </c>
      <c r="D66" s="245" t="s">
        <v>486</v>
      </c>
      <c r="E66" s="245"/>
      <c r="F66" s="245"/>
      <c r="G66" s="245"/>
      <c r="H66" s="245"/>
      <c r="I66" s="245"/>
      <c r="J66" s="52" t="s">
        <v>177</v>
      </c>
      <c r="K66" s="226">
        <f>K65</f>
        <v>0</v>
      </c>
      <c r="L66" s="226"/>
      <c r="M66" s="226"/>
      <c r="N66" s="226"/>
      <c r="O66" s="226"/>
      <c r="P66" s="226">
        <f>P65</f>
        <v>0</v>
      </c>
      <c r="Q66" s="226"/>
      <c r="R66" s="226"/>
      <c r="S66" s="226"/>
      <c r="T66" s="226"/>
      <c r="U66" s="226">
        <f>U65</f>
        <v>0</v>
      </c>
      <c r="V66" s="226"/>
      <c r="W66" s="246">
        <f t="shared" si="8"/>
        <v>0</v>
      </c>
      <c r="X66" s="246"/>
    </row>
    <row r="67" spans="2:24" ht="22.5" x14ac:dyDescent="0.55000000000000004">
      <c r="B67" s="52" t="s">
        <v>349</v>
      </c>
      <c r="C67" s="52" t="s">
        <v>460</v>
      </c>
      <c r="D67" s="245" t="s">
        <v>487</v>
      </c>
      <c r="E67" s="245"/>
      <c r="F67" s="245"/>
      <c r="G67" s="245"/>
      <c r="H67" s="245"/>
      <c r="I67" s="245"/>
      <c r="J67" s="52" t="s">
        <v>177</v>
      </c>
      <c r="K67" s="226"/>
      <c r="L67" s="226"/>
      <c r="M67" s="226"/>
      <c r="N67" s="226"/>
      <c r="O67" s="226"/>
      <c r="P67" s="226"/>
      <c r="Q67" s="226"/>
      <c r="R67" s="226"/>
      <c r="S67" s="226"/>
      <c r="T67" s="226"/>
      <c r="U67" s="226">
        <f>'3-1予算元帳へ自動転記'!R399</f>
        <v>31510</v>
      </c>
      <c r="V67" s="226"/>
      <c r="W67" s="246">
        <f t="shared" ref="W67:W71" si="9">SUM(K67:V67)</f>
        <v>31510</v>
      </c>
      <c r="X67" s="246"/>
    </row>
    <row r="68" spans="2:24" ht="22.5" x14ac:dyDescent="0.55000000000000004">
      <c r="B68" s="52" t="s">
        <v>349</v>
      </c>
      <c r="C68" s="52" t="s">
        <v>461</v>
      </c>
      <c r="D68" s="245" t="s">
        <v>488</v>
      </c>
      <c r="E68" s="245"/>
      <c r="F68" s="245"/>
      <c r="G68" s="245"/>
      <c r="H68" s="245"/>
      <c r="I68" s="245"/>
      <c r="J68" s="52" t="s">
        <v>177</v>
      </c>
      <c r="K68" s="226">
        <f>K41</f>
        <v>100</v>
      </c>
      <c r="L68" s="226"/>
      <c r="M68" s="226"/>
      <c r="N68" s="226"/>
      <c r="O68" s="226"/>
      <c r="P68" s="226">
        <f>P41</f>
        <v>-50</v>
      </c>
      <c r="Q68" s="226"/>
      <c r="R68" s="226"/>
      <c r="S68" s="226"/>
      <c r="T68" s="226"/>
      <c r="U68" s="226">
        <f>'3-1予算元帳へ自動転記'!R399</f>
        <v>31510</v>
      </c>
      <c r="V68" s="226"/>
      <c r="W68" s="246">
        <f t="shared" si="9"/>
        <v>31560</v>
      </c>
      <c r="X68" s="246"/>
    </row>
    <row r="69" spans="2:24" ht="22.5" x14ac:dyDescent="0.55000000000000004">
      <c r="B69" s="52" t="s">
        <v>349</v>
      </c>
      <c r="C69" s="52" t="s">
        <v>462</v>
      </c>
      <c r="D69" s="245" t="s">
        <v>489</v>
      </c>
      <c r="E69" s="245"/>
      <c r="F69" s="245"/>
      <c r="G69" s="245"/>
      <c r="H69" s="245"/>
      <c r="I69" s="245"/>
      <c r="J69" s="52" t="s">
        <v>177</v>
      </c>
      <c r="K69" s="226">
        <f>K68-K67</f>
        <v>100</v>
      </c>
      <c r="L69" s="226"/>
      <c r="M69" s="226"/>
      <c r="N69" s="226"/>
      <c r="O69" s="226"/>
      <c r="P69" s="226">
        <f>P68-P67</f>
        <v>-50</v>
      </c>
      <c r="Q69" s="226"/>
      <c r="R69" s="226"/>
      <c r="S69" s="226"/>
      <c r="T69" s="226"/>
      <c r="U69" s="226">
        <f>U68-U67</f>
        <v>0</v>
      </c>
      <c r="V69" s="226"/>
      <c r="W69" s="246">
        <f t="shared" si="9"/>
        <v>50</v>
      </c>
      <c r="X69" s="246"/>
    </row>
    <row r="70" spans="2:24" ht="22.5" x14ac:dyDescent="0.55000000000000004">
      <c r="B70" s="52" t="s">
        <v>463</v>
      </c>
      <c r="C70" s="52" t="s">
        <v>464</v>
      </c>
      <c r="D70" s="245" t="s">
        <v>490</v>
      </c>
      <c r="E70" s="245"/>
      <c r="F70" s="245"/>
      <c r="G70" s="245"/>
      <c r="H70" s="245"/>
      <c r="I70" s="245"/>
      <c r="J70" s="52" t="s">
        <v>177</v>
      </c>
      <c r="K70" s="226">
        <f>K69</f>
        <v>100</v>
      </c>
      <c r="L70" s="226"/>
      <c r="M70" s="226"/>
      <c r="N70" s="226"/>
      <c r="O70" s="226"/>
      <c r="P70" s="226">
        <f>P69</f>
        <v>-50</v>
      </c>
      <c r="Q70" s="226"/>
      <c r="R70" s="226"/>
      <c r="S70" s="226"/>
      <c r="T70" s="226"/>
      <c r="U70" s="226">
        <f>U69</f>
        <v>0</v>
      </c>
      <c r="V70" s="226"/>
      <c r="W70" s="246">
        <f t="shared" si="9"/>
        <v>50</v>
      </c>
      <c r="X70" s="246"/>
    </row>
    <row r="71" spans="2:24" ht="22.5" x14ac:dyDescent="0.55000000000000004">
      <c r="B71" s="52" t="s">
        <v>463</v>
      </c>
      <c r="C71" s="52" t="s">
        <v>464</v>
      </c>
      <c r="D71" s="245" t="s">
        <v>465</v>
      </c>
      <c r="E71" s="245"/>
      <c r="F71" s="245"/>
      <c r="G71" s="245"/>
      <c r="H71" s="245"/>
      <c r="I71" s="245"/>
      <c r="J71" s="52" t="s">
        <v>177</v>
      </c>
      <c r="K71" s="226">
        <f>K46</f>
        <v>-10450</v>
      </c>
      <c r="L71" s="226"/>
      <c r="M71" s="226"/>
      <c r="N71" s="226"/>
      <c r="O71" s="226"/>
      <c r="P71" s="226">
        <f>P46</f>
        <v>-6650</v>
      </c>
      <c r="Q71" s="226"/>
      <c r="R71" s="226"/>
      <c r="S71" s="226"/>
      <c r="T71" s="226"/>
      <c r="U71" s="226">
        <f>U46</f>
        <v>6650</v>
      </c>
      <c r="V71" s="226"/>
      <c r="W71" s="246">
        <f t="shared" si="9"/>
        <v>-10450</v>
      </c>
      <c r="X71" s="246"/>
    </row>
    <row r="72" spans="2:24" ht="22.5" x14ac:dyDescent="0.55000000000000004">
      <c r="B72" s="52" t="s">
        <v>463</v>
      </c>
      <c r="C72" s="52" t="s">
        <v>464</v>
      </c>
      <c r="D72" s="245" t="s">
        <v>493</v>
      </c>
      <c r="E72" s="245"/>
      <c r="F72" s="245"/>
      <c r="G72" s="245"/>
      <c r="H72" s="245"/>
      <c r="I72" s="245"/>
      <c r="J72" s="52" t="s">
        <v>177</v>
      </c>
      <c r="K72" s="226">
        <f>K50</f>
        <v>0</v>
      </c>
      <c r="L72" s="226"/>
      <c r="M72" s="226"/>
      <c r="N72" s="226"/>
      <c r="O72" s="226"/>
      <c r="P72" s="226">
        <f>P50</f>
        <v>-11400</v>
      </c>
      <c r="Q72" s="226"/>
      <c r="R72" s="226"/>
      <c r="S72" s="226"/>
      <c r="T72" s="226"/>
      <c r="U72" s="226">
        <f>U50</f>
        <v>0</v>
      </c>
      <c r="V72" s="226"/>
      <c r="W72" s="246">
        <f t="shared" si="0"/>
        <v>-11400</v>
      </c>
      <c r="X72" s="246"/>
    </row>
    <row r="73" spans="2:24" ht="22.5" x14ac:dyDescent="0.55000000000000004">
      <c r="B73" s="52" t="s">
        <v>463</v>
      </c>
      <c r="C73" s="52" t="s">
        <v>464</v>
      </c>
      <c r="D73" s="245" t="s">
        <v>494</v>
      </c>
      <c r="E73" s="245"/>
      <c r="F73" s="245"/>
      <c r="G73" s="245"/>
      <c r="H73" s="245"/>
      <c r="I73" s="245"/>
      <c r="J73" s="52" t="s">
        <v>177</v>
      </c>
      <c r="K73" s="226">
        <f>K54</f>
        <v>6650</v>
      </c>
      <c r="L73" s="226"/>
      <c r="M73" s="226"/>
      <c r="N73" s="226"/>
      <c r="O73" s="226"/>
      <c r="P73" s="226">
        <f>P54</f>
        <v>18810</v>
      </c>
      <c r="Q73" s="226"/>
      <c r="R73" s="226"/>
      <c r="S73" s="226"/>
      <c r="T73" s="226"/>
      <c r="U73" s="226">
        <f>U54</f>
        <v>-6650</v>
      </c>
      <c r="V73" s="226"/>
      <c r="W73" s="246">
        <f t="shared" si="0"/>
        <v>18810</v>
      </c>
      <c r="X73" s="246"/>
    </row>
    <row r="74" spans="2:24" ht="22.5" x14ac:dyDescent="0.55000000000000004">
      <c r="B74" s="52" t="s">
        <v>463</v>
      </c>
      <c r="C74" s="52" t="s">
        <v>464</v>
      </c>
      <c r="D74" s="245" t="s">
        <v>495</v>
      </c>
      <c r="E74" s="245"/>
      <c r="F74" s="245"/>
      <c r="G74" s="245"/>
      <c r="H74" s="245"/>
      <c r="I74" s="245"/>
      <c r="J74" s="52" t="s">
        <v>177</v>
      </c>
      <c r="K74" s="226">
        <f>K58</f>
        <v>825</v>
      </c>
      <c r="L74" s="226"/>
      <c r="M74" s="226"/>
      <c r="N74" s="226"/>
      <c r="O74" s="226"/>
      <c r="P74" s="226">
        <f>P58</f>
        <v>-330</v>
      </c>
      <c r="Q74" s="226"/>
      <c r="R74" s="226"/>
      <c r="S74" s="226"/>
      <c r="T74" s="226"/>
      <c r="U74" s="226">
        <f>U58</f>
        <v>0</v>
      </c>
      <c r="V74" s="226"/>
      <c r="W74" s="246">
        <f t="shared" si="0"/>
        <v>495</v>
      </c>
      <c r="X74" s="246"/>
    </row>
    <row r="75" spans="2:24" ht="22.5" x14ac:dyDescent="0.55000000000000004">
      <c r="B75" s="52" t="s">
        <v>463</v>
      </c>
      <c r="C75" s="52" t="s">
        <v>464</v>
      </c>
      <c r="D75" s="245" t="s">
        <v>496</v>
      </c>
      <c r="E75" s="245"/>
      <c r="F75" s="245"/>
      <c r="G75" s="245"/>
      <c r="H75" s="245"/>
      <c r="I75" s="245"/>
      <c r="J75" s="52" t="s">
        <v>177</v>
      </c>
      <c r="K75" s="226">
        <f>K61</f>
        <v>825</v>
      </c>
      <c r="L75" s="226"/>
      <c r="M75" s="226"/>
      <c r="N75" s="226"/>
      <c r="O75" s="226"/>
      <c r="P75" s="226">
        <f>P61</f>
        <v>-1720</v>
      </c>
      <c r="Q75" s="226"/>
      <c r="R75" s="226"/>
      <c r="S75" s="226"/>
      <c r="T75" s="226"/>
      <c r="U75" s="226">
        <f>U61</f>
        <v>0</v>
      </c>
      <c r="V75" s="226"/>
      <c r="W75" s="246">
        <f t="shared" si="0"/>
        <v>-895</v>
      </c>
      <c r="X75" s="246"/>
    </row>
    <row r="76" spans="2:24" ht="22.5" x14ac:dyDescent="0.55000000000000004">
      <c r="B76" s="52" t="s">
        <v>463</v>
      </c>
      <c r="C76" s="52" t="s">
        <v>464</v>
      </c>
      <c r="D76" s="245" t="s">
        <v>492</v>
      </c>
      <c r="E76" s="245"/>
      <c r="F76" s="245"/>
      <c r="G76" s="245"/>
      <c r="H76" s="245"/>
      <c r="I76" s="245"/>
      <c r="J76" s="52" t="s">
        <v>177</v>
      </c>
      <c r="K76" s="226">
        <f>SUM(K70:O75)</f>
        <v>-2050</v>
      </c>
      <c r="L76" s="226"/>
      <c r="M76" s="226"/>
      <c r="N76" s="226"/>
      <c r="O76" s="226"/>
      <c r="P76" s="226">
        <f>SUM(P70:T75)</f>
        <v>-1340</v>
      </c>
      <c r="Q76" s="226"/>
      <c r="R76" s="226"/>
      <c r="S76" s="226"/>
      <c r="T76" s="226"/>
      <c r="U76" s="226">
        <f>SUM(U70:U75)</f>
        <v>0</v>
      </c>
      <c r="V76" s="226"/>
      <c r="W76" s="246">
        <f t="shared" si="0"/>
        <v>-3390</v>
      </c>
      <c r="X76" s="246"/>
    </row>
    <row r="77" spans="2:24" ht="22.5" x14ac:dyDescent="0.55000000000000004">
      <c r="B77" s="52" t="s">
        <v>349</v>
      </c>
      <c r="C77" s="52" t="s">
        <v>460</v>
      </c>
      <c r="D77" s="245" t="s">
        <v>497</v>
      </c>
      <c r="E77" s="245"/>
      <c r="F77" s="245"/>
      <c r="G77" s="245"/>
      <c r="H77" s="245"/>
      <c r="I77" s="245"/>
      <c r="J77" s="52" t="s">
        <v>177</v>
      </c>
      <c r="K77" s="226"/>
      <c r="L77" s="226"/>
      <c r="M77" s="226"/>
      <c r="N77" s="226"/>
      <c r="O77" s="226"/>
      <c r="P77" s="226"/>
      <c r="Q77" s="226"/>
      <c r="R77" s="226"/>
      <c r="S77" s="226"/>
      <c r="T77" s="226"/>
      <c r="U77" s="226">
        <f>'3-1予算元帳へ自動転記'!R351</f>
        <v>127600</v>
      </c>
      <c r="V77" s="226"/>
      <c r="W77" s="246">
        <f t="shared" si="0"/>
        <v>127600</v>
      </c>
      <c r="X77" s="246"/>
    </row>
    <row r="78" spans="2:24" ht="22.5" x14ac:dyDescent="0.55000000000000004">
      <c r="B78" s="52" t="s">
        <v>349</v>
      </c>
      <c r="C78" s="52" t="s">
        <v>461</v>
      </c>
      <c r="D78" s="245" t="s">
        <v>498</v>
      </c>
      <c r="E78" s="245"/>
      <c r="F78" s="245"/>
      <c r="G78" s="245"/>
      <c r="H78" s="245"/>
      <c r="I78" s="245"/>
      <c r="J78" s="52" t="s">
        <v>177</v>
      </c>
      <c r="K78" s="226"/>
      <c r="L78" s="226"/>
      <c r="M78" s="226"/>
      <c r="N78" s="226"/>
      <c r="O78" s="226"/>
      <c r="P78" s="226"/>
      <c r="Q78" s="226"/>
      <c r="R78" s="226"/>
      <c r="S78" s="226"/>
      <c r="T78" s="226"/>
      <c r="U78" s="226">
        <f>'3-1予算元帳へ自動転記'!R359</f>
        <v>124210</v>
      </c>
      <c r="V78" s="226"/>
      <c r="W78" s="246">
        <f t="shared" si="0"/>
        <v>124210</v>
      </c>
      <c r="X78" s="246"/>
    </row>
    <row r="79" spans="2:24" ht="22.5" x14ac:dyDescent="0.55000000000000004">
      <c r="B79" s="52" t="s">
        <v>349</v>
      </c>
      <c r="C79" s="52" t="s">
        <v>462</v>
      </c>
      <c r="D79" s="245" t="s">
        <v>499</v>
      </c>
      <c r="E79" s="245"/>
      <c r="F79" s="245"/>
      <c r="G79" s="245"/>
      <c r="H79" s="245"/>
      <c r="I79" s="245"/>
      <c r="J79" s="52" t="s">
        <v>177</v>
      </c>
      <c r="K79" s="226">
        <f>K78-K77</f>
        <v>0</v>
      </c>
      <c r="L79" s="226"/>
      <c r="M79" s="226"/>
      <c r="N79" s="226"/>
      <c r="O79" s="226"/>
      <c r="P79" s="226">
        <f>P78-P77</f>
        <v>0</v>
      </c>
      <c r="Q79" s="226"/>
      <c r="R79" s="226"/>
      <c r="S79" s="226"/>
      <c r="T79" s="226"/>
      <c r="U79" s="226">
        <f>U78-U77</f>
        <v>-3390</v>
      </c>
      <c r="V79" s="226"/>
      <c r="W79" s="246">
        <f t="shared" si="0"/>
        <v>-3390</v>
      </c>
      <c r="X79" s="246"/>
    </row>
    <row r="80" spans="2:24" ht="45.75" customHeight="1" x14ac:dyDescent="0.55000000000000004">
      <c r="B80" s="52" t="s">
        <v>463</v>
      </c>
      <c r="C80" s="52" t="s">
        <v>464</v>
      </c>
      <c r="D80" s="249" t="s">
        <v>500</v>
      </c>
      <c r="E80" s="245"/>
      <c r="F80" s="245"/>
      <c r="G80" s="245"/>
      <c r="H80" s="245"/>
      <c r="I80" s="245"/>
      <c r="J80" s="52" t="s">
        <v>177</v>
      </c>
      <c r="K80" s="226">
        <f>K79</f>
        <v>0</v>
      </c>
      <c r="L80" s="226"/>
      <c r="M80" s="226"/>
      <c r="N80" s="226"/>
      <c r="O80" s="226"/>
      <c r="P80" s="226">
        <f>P79</f>
        <v>0</v>
      </c>
      <c r="Q80" s="226"/>
      <c r="R80" s="226"/>
      <c r="S80" s="226"/>
      <c r="T80" s="226"/>
      <c r="U80" s="226">
        <f>U79</f>
        <v>-3390</v>
      </c>
      <c r="V80" s="226"/>
      <c r="W80" s="246">
        <f t="shared" si="0"/>
        <v>-3390</v>
      </c>
      <c r="X80" s="246"/>
    </row>
  </sheetData>
  <mergeCells count="315">
    <mergeCell ref="D36:I36"/>
    <mergeCell ref="K36:O36"/>
    <mergeCell ref="P36:T36"/>
    <mergeCell ref="U36:V36"/>
    <mergeCell ref="W36:X36"/>
    <mergeCell ref="D30:I30"/>
    <mergeCell ref="K30:O30"/>
    <mergeCell ref="P30:T30"/>
    <mergeCell ref="U30:V30"/>
    <mergeCell ref="W30:X30"/>
    <mergeCell ref="D31:I31"/>
    <mergeCell ref="K31:O31"/>
    <mergeCell ref="P31:T31"/>
    <mergeCell ref="U31:V31"/>
    <mergeCell ref="W31:X31"/>
    <mergeCell ref="D34:I34"/>
    <mergeCell ref="K34:O34"/>
    <mergeCell ref="P34:T34"/>
    <mergeCell ref="U34:V34"/>
    <mergeCell ref="W34:X34"/>
    <mergeCell ref="D29:I29"/>
    <mergeCell ref="K29:O29"/>
    <mergeCell ref="P29:T29"/>
    <mergeCell ref="U29:V29"/>
    <mergeCell ref="W29:X29"/>
    <mergeCell ref="W32:X32"/>
    <mergeCell ref="D33:I33"/>
    <mergeCell ref="K33:O33"/>
    <mergeCell ref="P33:T33"/>
    <mergeCell ref="U33:V33"/>
    <mergeCell ref="W33:X33"/>
    <mergeCell ref="D26:I26"/>
    <mergeCell ref="K26:O26"/>
    <mergeCell ref="P26:T26"/>
    <mergeCell ref="U26:V26"/>
    <mergeCell ref="W26:X26"/>
    <mergeCell ref="D28:I28"/>
    <mergeCell ref="K28:O28"/>
    <mergeCell ref="P28:T28"/>
    <mergeCell ref="U28:V28"/>
    <mergeCell ref="W28:X28"/>
    <mergeCell ref="D80:I80"/>
    <mergeCell ref="K80:O80"/>
    <mergeCell ref="P80:T80"/>
    <mergeCell ref="U80:V80"/>
    <mergeCell ref="W80:X80"/>
    <mergeCell ref="D78:I78"/>
    <mergeCell ref="K78:O78"/>
    <mergeCell ref="P78:T78"/>
    <mergeCell ref="U78:V78"/>
    <mergeCell ref="W78:X78"/>
    <mergeCell ref="D79:I79"/>
    <mergeCell ref="K79:O79"/>
    <mergeCell ref="P79:T79"/>
    <mergeCell ref="U79:V79"/>
    <mergeCell ref="W79:X79"/>
    <mergeCell ref="D76:I76"/>
    <mergeCell ref="K76:O76"/>
    <mergeCell ref="P76:T76"/>
    <mergeCell ref="U76:V76"/>
    <mergeCell ref="W76:X76"/>
    <mergeCell ref="D77:I77"/>
    <mergeCell ref="K77:O77"/>
    <mergeCell ref="P77:T77"/>
    <mergeCell ref="U77:V77"/>
    <mergeCell ref="W77:X77"/>
    <mergeCell ref="U74:V74"/>
    <mergeCell ref="W74:X74"/>
    <mergeCell ref="D75:I75"/>
    <mergeCell ref="K75:O75"/>
    <mergeCell ref="P75:T75"/>
    <mergeCell ref="U75:V75"/>
    <mergeCell ref="W75:X75"/>
    <mergeCell ref="D73:I73"/>
    <mergeCell ref="K73:O73"/>
    <mergeCell ref="P73:T73"/>
    <mergeCell ref="D74:I74"/>
    <mergeCell ref="K74:O74"/>
    <mergeCell ref="P74:T74"/>
    <mergeCell ref="U73:V73"/>
    <mergeCell ref="W73:X73"/>
    <mergeCell ref="D71:I71"/>
    <mergeCell ref="K71:O71"/>
    <mergeCell ref="P71:T71"/>
    <mergeCell ref="U71:V71"/>
    <mergeCell ref="W71:X71"/>
    <mergeCell ref="D72:I72"/>
    <mergeCell ref="K72:O72"/>
    <mergeCell ref="P72:T72"/>
    <mergeCell ref="U72:V72"/>
    <mergeCell ref="W72:X72"/>
    <mergeCell ref="U69:V69"/>
    <mergeCell ref="W69:X69"/>
    <mergeCell ref="D70:I70"/>
    <mergeCell ref="K70:O70"/>
    <mergeCell ref="P70:T70"/>
    <mergeCell ref="U70:V70"/>
    <mergeCell ref="W70:X70"/>
    <mergeCell ref="D67:I67"/>
    <mergeCell ref="K67:O67"/>
    <mergeCell ref="P67:T67"/>
    <mergeCell ref="U67:V67"/>
    <mergeCell ref="W67:X67"/>
    <mergeCell ref="D68:I68"/>
    <mergeCell ref="K68:O68"/>
    <mergeCell ref="P68:T68"/>
    <mergeCell ref="U68:V68"/>
    <mergeCell ref="W68:X68"/>
    <mergeCell ref="D69:I69"/>
    <mergeCell ref="K69:O69"/>
    <mergeCell ref="P69:T69"/>
    <mergeCell ref="D65:I65"/>
    <mergeCell ref="K65:O65"/>
    <mergeCell ref="P65:T65"/>
    <mergeCell ref="U65:V65"/>
    <mergeCell ref="W65:X65"/>
    <mergeCell ref="D66:I66"/>
    <mergeCell ref="K66:O66"/>
    <mergeCell ref="P66:T66"/>
    <mergeCell ref="U66:V66"/>
    <mergeCell ref="W66:X66"/>
    <mergeCell ref="D63:I63"/>
    <mergeCell ref="K63:O63"/>
    <mergeCell ref="P63:T63"/>
    <mergeCell ref="U63:V63"/>
    <mergeCell ref="W63:X63"/>
    <mergeCell ref="D64:I64"/>
    <mergeCell ref="K64:O64"/>
    <mergeCell ref="P64:T64"/>
    <mergeCell ref="U64:V64"/>
    <mergeCell ref="W64:X64"/>
    <mergeCell ref="D61:I61"/>
    <mergeCell ref="K61:O61"/>
    <mergeCell ref="P61:T61"/>
    <mergeCell ref="U61:V61"/>
    <mergeCell ref="W61:X61"/>
    <mergeCell ref="D62:I62"/>
    <mergeCell ref="K62:O62"/>
    <mergeCell ref="P62:T62"/>
    <mergeCell ref="U62:V62"/>
    <mergeCell ref="W62:X62"/>
    <mergeCell ref="D59:I59"/>
    <mergeCell ref="K59:O59"/>
    <mergeCell ref="P59:T59"/>
    <mergeCell ref="U59:V59"/>
    <mergeCell ref="W59:X59"/>
    <mergeCell ref="D60:I60"/>
    <mergeCell ref="K60:O60"/>
    <mergeCell ref="P60:T60"/>
    <mergeCell ref="U57:V57"/>
    <mergeCell ref="W57:X57"/>
    <mergeCell ref="D58:I58"/>
    <mergeCell ref="K58:O58"/>
    <mergeCell ref="P58:T58"/>
    <mergeCell ref="U58:V58"/>
    <mergeCell ref="W58:X58"/>
    <mergeCell ref="U60:V60"/>
    <mergeCell ref="W60:X60"/>
    <mergeCell ref="D57:I57"/>
    <mergeCell ref="K57:O57"/>
    <mergeCell ref="P57:T57"/>
    <mergeCell ref="D55:I55"/>
    <mergeCell ref="K55:O55"/>
    <mergeCell ref="P55:T55"/>
    <mergeCell ref="U55:V55"/>
    <mergeCell ref="W55:X55"/>
    <mergeCell ref="D56:I56"/>
    <mergeCell ref="K56:O56"/>
    <mergeCell ref="P56:T56"/>
    <mergeCell ref="U56:V56"/>
    <mergeCell ref="W56:X56"/>
    <mergeCell ref="D53:I53"/>
    <mergeCell ref="K53:O53"/>
    <mergeCell ref="P53:T53"/>
    <mergeCell ref="U53:V53"/>
    <mergeCell ref="W53:X53"/>
    <mergeCell ref="D54:I54"/>
    <mergeCell ref="K54:O54"/>
    <mergeCell ref="P54:T54"/>
    <mergeCell ref="U54:V54"/>
    <mergeCell ref="W54:X54"/>
    <mergeCell ref="D51:I51"/>
    <mergeCell ref="K51:O51"/>
    <mergeCell ref="P51:T51"/>
    <mergeCell ref="U51:V51"/>
    <mergeCell ref="W51:X51"/>
    <mergeCell ref="D52:I52"/>
    <mergeCell ref="K52:O52"/>
    <mergeCell ref="P52:T52"/>
    <mergeCell ref="U52:V52"/>
    <mergeCell ref="W52:X52"/>
    <mergeCell ref="D49:I49"/>
    <mergeCell ref="K49:O49"/>
    <mergeCell ref="P49:T49"/>
    <mergeCell ref="U49:V49"/>
    <mergeCell ref="W49:X49"/>
    <mergeCell ref="D50:I50"/>
    <mergeCell ref="K50:O50"/>
    <mergeCell ref="P50:T50"/>
    <mergeCell ref="U50:V50"/>
    <mergeCell ref="W50:X50"/>
    <mergeCell ref="D47:I47"/>
    <mergeCell ref="K47:O47"/>
    <mergeCell ref="P47:T47"/>
    <mergeCell ref="U47:V47"/>
    <mergeCell ref="W47:X47"/>
    <mergeCell ref="D48:I48"/>
    <mergeCell ref="K48:O48"/>
    <mergeCell ref="P48:T48"/>
    <mergeCell ref="U48:V48"/>
    <mergeCell ref="W48:X48"/>
    <mergeCell ref="D45:I45"/>
    <mergeCell ref="K45:O45"/>
    <mergeCell ref="P45:T45"/>
    <mergeCell ref="U45:V45"/>
    <mergeCell ref="W45:X45"/>
    <mergeCell ref="D46:I46"/>
    <mergeCell ref="K46:O46"/>
    <mergeCell ref="P46:T46"/>
    <mergeCell ref="U43:V43"/>
    <mergeCell ref="W43:X43"/>
    <mergeCell ref="D44:I44"/>
    <mergeCell ref="K44:O44"/>
    <mergeCell ref="P44:T44"/>
    <mergeCell ref="U44:V44"/>
    <mergeCell ref="W44:X44"/>
    <mergeCell ref="U46:V46"/>
    <mergeCell ref="W46:X46"/>
    <mergeCell ref="D43:I43"/>
    <mergeCell ref="K43:O43"/>
    <mergeCell ref="P43:T43"/>
    <mergeCell ref="D41:I41"/>
    <mergeCell ref="K41:O41"/>
    <mergeCell ref="P41:T41"/>
    <mergeCell ref="U41:V41"/>
    <mergeCell ref="W41:X41"/>
    <mergeCell ref="D42:I42"/>
    <mergeCell ref="K42:O42"/>
    <mergeCell ref="P42:T42"/>
    <mergeCell ref="U42:V42"/>
    <mergeCell ref="W42:X42"/>
    <mergeCell ref="D39:I39"/>
    <mergeCell ref="K39:O39"/>
    <mergeCell ref="P39:T39"/>
    <mergeCell ref="U39:V39"/>
    <mergeCell ref="W39:X39"/>
    <mergeCell ref="D40:I40"/>
    <mergeCell ref="K40:O40"/>
    <mergeCell ref="P40:T40"/>
    <mergeCell ref="U40:V40"/>
    <mergeCell ref="W40:X40"/>
    <mergeCell ref="W37:X37"/>
    <mergeCell ref="D38:I38"/>
    <mergeCell ref="K38:O38"/>
    <mergeCell ref="P38:T38"/>
    <mergeCell ref="U38:V38"/>
    <mergeCell ref="W38:X38"/>
    <mergeCell ref="W27:X27"/>
    <mergeCell ref="D35:I35"/>
    <mergeCell ref="K35:O35"/>
    <mergeCell ref="P35:T35"/>
    <mergeCell ref="U35:V35"/>
    <mergeCell ref="W35:X35"/>
    <mergeCell ref="D32:I32"/>
    <mergeCell ref="K32:O32"/>
    <mergeCell ref="P32:T32"/>
    <mergeCell ref="U32:V32"/>
    <mergeCell ref="D37:I37"/>
    <mergeCell ref="K37:O37"/>
    <mergeCell ref="P37:T37"/>
    <mergeCell ref="U37:V37"/>
    <mergeCell ref="D27:I27"/>
    <mergeCell ref="K27:O27"/>
    <mergeCell ref="P27:T27"/>
    <mergeCell ref="U27:V27"/>
    <mergeCell ref="D24:I24"/>
    <mergeCell ref="K24:O24"/>
    <mergeCell ref="P24:T24"/>
    <mergeCell ref="U24:V24"/>
    <mergeCell ref="W24:X24"/>
    <mergeCell ref="D25:I25"/>
    <mergeCell ref="K25:O25"/>
    <mergeCell ref="P25:T25"/>
    <mergeCell ref="U25:V25"/>
    <mergeCell ref="W25:X25"/>
    <mergeCell ref="D22:I22"/>
    <mergeCell ref="K22:O22"/>
    <mergeCell ref="P22:T22"/>
    <mergeCell ref="D23:I23"/>
    <mergeCell ref="K23:O23"/>
    <mergeCell ref="P23:T23"/>
    <mergeCell ref="U23:V23"/>
    <mergeCell ref="W23:X23"/>
    <mergeCell ref="U22:V22"/>
    <mergeCell ref="W22:X22"/>
    <mergeCell ref="B18:X18"/>
    <mergeCell ref="W20:X20"/>
    <mergeCell ref="U20:V20"/>
    <mergeCell ref="P20:T20"/>
    <mergeCell ref="K20:O20"/>
    <mergeCell ref="D20:I20"/>
    <mergeCell ref="D21:I21"/>
    <mergeCell ref="K21:O21"/>
    <mergeCell ref="P21:T21"/>
    <mergeCell ref="U21:V21"/>
    <mergeCell ref="W21:X21"/>
    <mergeCell ref="B10:X10"/>
    <mergeCell ref="B12:X12"/>
    <mergeCell ref="B15:X15"/>
    <mergeCell ref="B2:L2"/>
    <mergeCell ref="C3:E3"/>
    <mergeCell ref="B5:X5"/>
    <mergeCell ref="B6:X6"/>
    <mergeCell ref="C8:G8"/>
    <mergeCell ref="I8:L8"/>
  </mergeCells>
  <phoneticPr fontId="1"/>
  <printOptions horizontalCentered="1"/>
  <pageMargins left="0" right="0" top="0.59055118110236227" bottom="0.78740157480314965" header="0.31496062992125984" footer="0.31496062992125984"/>
  <pageSetup paperSize="8" scale="60" orientation="portrait" horizontalDpi="1200" verticalDpi="1200"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2"/>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27</v>
      </c>
      <c r="C1" s="5"/>
      <c r="D1" s="5"/>
      <c r="E1" s="5"/>
      <c r="F1" s="5"/>
      <c r="G1" s="5"/>
      <c r="H1" s="5"/>
      <c r="I1" s="5"/>
      <c r="J1" s="5"/>
      <c r="K1" s="6"/>
      <c r="L1" s="6"/>
      <c r="M1" s="6"/>
      <c r="N1" s="6"/>
      <c r="O1" s="6"/>
      <c r="P1" s="6"/>
      <c r="Q1" s="6"/>
      <c r="R1" s="6"/>
      <c r="S1" s="33"/>
      <c r="T1" s="33"/>
    </row>
    <row r="2" spans="2:20" ht="38" x14ac:dyDescent="1.25">
      <c r="B2" s="124" t="s">
        <v>28</v>
      </c>
      <c r="C2" s="124"/>
      <c r="D2" s="124"/>
      <c r="E2" s="124"/>
      <c r="F2" s="124"/>
      <c r="G2" s="124"/>
      <c r="H2" s="124"/>
      <c r="I2" s="124"/>
      <c r="J2" s="125" t="s">
        <v>110</v>
      </c>
      <c r="K2" s="125"/>
      <c r="L2" s="125"/>
      <c r="M2" s="39" t="s">
        <v>111</v>
      </c>
      <c r="N2" s="39"/>
      <c r="O2" s="39"/>
      <c r="P2" s="39"/>
      <c r="Q2" s="39"/>
      <c r="R2" s="39"/>
      <c r="S2" s="39"/>
      <c r="T2" s="7"/>
    </row>
    <row r="3" spans="2:20" ht="31.5" x14ac:dyDescent="1.05">
      <c r="B3" s="8"/>
      <c r="C3" s="29" t="s">
        <v>35</v>
      </c>
      <c r="D3" s="8"/>
      <c r="E3" s="8"/>
      <c r="F3" s="8"/>
      <c r="G3" s="29" t="s">
        <v>53</v>
      </c>
      <c r="H3" s="8"/>
      <c r="I3" s="8"/>
      <c r="J3" s="40" t="s">
        <v>131</v>
      </c>
      <c r="K3" s="9"/>
      <c r="L3" s="9"/>
      <c r="M3" s="9"/>
      <c r="N3" s="9"/>
      <c r="O3" s="9"/>
      <c r="P3" s="9"/>
      <c r="Q3" s="9"/>
      <c r="R3" s="9"/>
      <c r="S3" s="9"/>
      <c r="T3" s="10"/>
    </row>
    <row r="4" spans="2:20" ht="22.5" x14ac:dyDescent="0.55000000000000004">
      <c r="B4" s="126" t="s">
        <v>0</v>
      </c>
      <c r="C4" s="127"/>
      <c r="D4" s="127"/>
      <c r="E4" s="127"/>
      <c r="F4" s="127"/>
      <c r="G4" s="127"/>
      <c r="H4" s="127"/>
      <c r="I4" s="127"/>
      <c r="J4" s="127"/>
      <c r="K4" s="127"/>
      <c r="L4" s="127"/>
      <c r="M4" s="127"/>
      <c r="N4" s="127"/>
      <c r="O4" s="127"/>
      <c r="P4" s="127"/>
      <c r="Q4" s="127"/>
      <c r="R4" s="127"/>
      <c r="S4" s="127"/>
      <c r="T4" s="128"/>
    </row>
    <row r="5" spans="2:20" ht="67.900000000000006" customHeight="1" x14ac:dyDescent="0.55000000000000004">
      <c r="B5" s="80" t="s">
        <v>118</v>
      </c>
      <c r="C5" s="81"/>
      <c r="D5" s="81"/>
      <c r="E5" s="81"/>
      <c r="F5" s="81"/>
      <c r="G5" s="81"/>
      <c r="H5" s="81"/>
      <c r="I5" s="81"/>
      <c r="J5" s="81"/>
      <c r="K5" s="81"/>
      <c r="L5" s="81"/>
      <c r="M5" s="81"/>
      <c r="N5" s="81"/>
      <c r="O5" s="81"/>
      <c r="P5" s="81"/>
      <c r="Q5" s="81"/>
      <c r="R5" s="81"/>
      <c r="S5" s="81"/>
      <c r="T5" s="82"/>
    </row>
    <row r="6" spans="2:20" ht="6" customHeight="1" x14ac:dyDescent="0.55000000000000004"/>
    <row r="7" spans="2:20" ht="28.5" x14ac:dyDescent="0.95">
      <c r="B7" s="12">
        <v>1</v>
      </c>
      <c r="C7" s="120" t="s">
        <v>52</v>
      </c>
      <c r="D7" s="121"/>
      <c r="E7" s="122"/>
      <c r="F7" s="11">
        <v>1</v>
      </c>
      <c r="G7" s="123" t="s">
        <v>24</v>
      </c>
      <c r="H7" s="123"/>
      <c r="I7" s="123"/>
      <c r="J7" s="30"/>
      <c r="K7" s="30"/>
      <c r="L7" s="30"/>
      <c r="M7" s="30"/>
      <c r="N7" s="30"/>
      <c r="O7" s="30"/>
      <c r="P7" s="30"/>
      <c r="Q7" s="30"/>
      <c r="R7" s="30"/>
      <c r="S7" s="30"/>
      <c r="T7" s="31"/>
    </row>
    <row r="8" spans="2:20" ht="7.15" customHeight="1" x14ac:dyDescent="0.55000000000000004">
      <c r="B8" s="14"/>
      <c r="T8" s="15"/>
    </row>
    <row r="9" spans="2:20" ht="81.400000000000006" customHeight="1" x14ac:dyDescent="0.55000000000000004">
      <c r="B9" s="77" t="s">
        <v>112</v>
      </c>
      <c r="C9" s="78"/>
      <c r="D9" s="78"/>
      <c r="E9" s="78"/>
      <c r="F9" s="78"/>
      <c r="G9" s="78"/>
      <c r="H9" s="78"/>
      <c r="I9" s="78"/>
      <c r="J9" s="78"/>
      <c r="K9" s="78"/>
      <c r="L9" s="78"/>
      <c r="M9" s="78"/>
      <c r="N9" s="78"/>
      <c r="O9" s="78"/>
      <c r="P9" s="78"/>
      <c r="Q9" s="78"/>
      <c r="R9" s="78"/>
      <c r="S9" s="78"/>
      <c r="T9" s="79"/>
    </row>
    <row r="10" spans="2:20" x14ac:dyDescent="0.55000000000000004">
      <c r="B10" s="14"/>
      <c r="T10" s="15"/>
    </row>
    <row r="11" spans="2:20" ht="103.15" customHeight="1" x14ac:dyDescent="0.55000000000000004">
      <c r="B11" s="80" t="s">
        <v>115</v>
      </c>
      <c r="C11" s="81"/>
      <c r="D11" s="81"/>
      <c r="E11" s="81"/>
      <c r="F11" s="81"/>
      <c r="G11" s="81"/>
      <c r="H11" s="81"/>
      <c r="I11" s="81"/>
      <c r="J11" s="81"/>
      <c r="K11" s="81"/>
      <c r="L11" s="81"/>
      <c r="M11" s="81"/>
      <c r="N11" s="81"/>
      <c r="O11" s="81"/>
      <c r="P11" s="81"/>
      <c r="Q11" s="81"/>
      <c r="R11" s="81"/>
      <c r="S11" s="81"/>
      <c r="T11" s="82"/>
    </row>
    <row r="12" spans="2:20" ht="19.899999999999999"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899999999999999" customHeight="1" thickBot="1" x14ac:dyDescent="0.6">
      <c r="B13" s="43"/>
      <c r="C13" s="44" t="s">
        <v>57</v>
      </c>
      <c r="D13" s="44"/>
      <c r="E13" s="44"/>
      <c r="F13" s="44"/>
      <c r="G13" s="44"/>
      <c r="H13" s="44"/>
      <c r="I13" s="44"/>
      <c r="J13" s="44"/>
      <c r="K13" s="44"/>
      <c r="L13" s="44"/>
      <c r="M13" s="44"/>
      <c r="N13" s="44"/>
      <c r="O13" s="44"/>
      <c r="P13" s="44"/>
      <c r="Q13" s="44"/>
      <c r="R13" s="44"/>
      <c r="S13" s="44"/>
      <c r="T13" s="45"/>
    </row>
    <row r="14" spans="2:20" ht="19.899999999999999" customHeight="1" thickBot="1" x14ac:dyDescent="0.6">
      <c r="B14" s="43"/>
      <c r="C14" s="41" t="s">
        <v>55</v>
      </c>
      <c r="D14" s="44"/>
      <c r="E14" s="44"/>
      <c r="F14" s="44"/>
      <c r="G14" s="44"/>
      <c r="H14" s="44"/>
      <c r="I14" s="44"/>
      <c r="J14" s="44"/>
      <c r="K14" s="44"/>
      <c r="L14" s="44"/>
      <c r="M14" s="44"/>
      <c r="N14" s="44"/>
      <c r="O14" s="44"/>
      <c r="P14" s="44"/>
      <c r="Q14" s="44"/>
      <c r="R14" s="44"/>
      <c r="S14" s="44"/>
      <c r="T14" s="45"/>
    </row>
    <row r="15" spans="2:20" ht="19.899999999999999" customHeight="1" thickBot="1" x14ac:dyDescent="0.6">
      <c r="B15" s="43"/>
      <c r="C15" s="44"/>
      <c r="D15" s="89" t="s">
        <v>56</v>
      </c>
      <c r="E15" s="90"/>
      <c r="F15" s="44"/>
      <c r="G15" s="44" t="s">
        <v>63</v>
      </c>
      <c r="H15" s="44"/>
      <c r="I15" s="44"/>
      <c r="J15" s="44"/>
      <c r="K15" s="44"/>
      <c r="L15" s="44"/>
      <c r="M15" s="44"/>
      <c r="N15" s="44"/>
      <c r="O15" s="44"/>
      <c r="P15" s="44"/>
      <c r="Q15" s="44"/>
      <c r="R15" s="44"/>
      <c r="S15" s="44"/>
      <c r="T15" s="45"/>
    </row>
    <row r="16" spans="2:20" ht="19.899999999999999" customHeight="1" thickBot="1" x14ac:dyDescent="0.6">
      <c r="B16" s="43"/>
      <c r="C16" s="44"/>
      <c r="D16" s="89" t="s">
        <v>58</v>
      </c>
      <c r="E16" s="90"/>
      <c r="F16" s="44"/>
      <c r="G16" s="44" t="s">
        <v>113</v>
      </c>
      <c r="H16" s="44"/>
      <c r="I16" s="44"/>
      <c r="J16" s="44"/>
      <c r="K16" s="44"/>
      <c r="L16" s="44"/>
      <c r="M16" s="44"/>
      <c r="N16" s="44"/>
      <c r="O16" s="44"/>
      <c r="P16" s="44"/>
      <c r="Q16" s="44"/>
      <c r="R16" s="44"/>
      <c r="S16" s="44"/>
      <c r="T16" s="45"/>
    </row>
    <row r="17" spans="2:21" ht="19.899999999999999" customHeight="1" thickBot="1" x14ac:dyDescent="0.6">
      <c r="B17" s="43"/>
      <c r="C17" s="44"/>
      <c r="D17" s="44"/>
      <c r="E17" s="44"/>
      <c r="F17" s="44"/>
      <c r="G17" s="44"/>
      <c r="H17" s="44"/>
      <c r="I17" s="44"/>
      <c r="J17" s="44"/>
      <c r="K17" s="44"/>
      <c r="L17" s="44"/>
      <c r="M17" s="44"/>
      <c r="N17" s="44"/>
      <c r="O17" s="44"/>
      <c r="P17" s="44"/>
      <c r="Q17" s="44"/>
      <c r="R17" s="44"/>
      <c r="S17" s="44"/>
      <c r="T17" s="45"/>
    </row>
    <row r="18" spans="2:21" ht="19.899999999999999" customHeight="1" thickBot="1" x14ac:dyDescent="0.6">
      <c r="B18" s="94" t="s">
        <v>59</v>
      </c>
      <c r="C18" s="96"/>
      <c r="D18" s="44"/>
      <c r="E18" s="44"/>
      <c r="F18" s="44"/>
      <c r="G18" s="44"/>
      <c r="H18" s="44"/>
      <c r="I18" s="44"/>
      <c r="J18" s="44"/>
      <c r="K18" s="44"/>
      <c r="L18" s="44"/>
      <c r="M18" s="44"/>
      <c r="N18" s="44"/>
      <c r="O18" s="44"/>
      <c r="P18" s="44"/>
      <c r="Q18" s="44"/>
      <c r="R18" s="44"/>
      <c r="S18" s="44"/>
      <c r="T18" s="45"/>
    </row>
    <row r="19" spans="2:21" ht="19.899999999999999" customHeight="1" thickBot="1" x14ac:dyDescent="0.6">
      <c r="B19" s="89" t="s">
        <v>60</v>
      </c>
      <c r="C19" s="90"/>
      <c r="D19" s="91" t="s">
        <v>61</v>
      </c>
      <c r="E19" s="92"/>
      <c r="F19" s="92"/>
      <c r="G19" s="93"/>
      <c r="H19" s="94" t="s">
        <v>114</v>
      </c>
      <c r="I19" s="95"/>
      <c r="J19" s="95"/>
      <c r="K19" s="96"/>
      <c r="L19" s="44"/>
      <c r="M19" s="44"/>
      <c r="N19" s="44"/>
      <c r="O19" s="44"/>
      <c r="P19" s="44"/>
      <c r="Q19" s="44"/>
      <c r="R19" s="44"/>
      <c r="S19" s="44"/>
      <c r="T19" s="45"/>
    </row>
    <row r="20" spans="2:21" ht="19.899999999999999" customHeight="1" thickBot="1" x14ac:dyDescent="0.6">
      <c r="B20" s="43"/>
      <c r="C20" s="44"/>
      <c r="D20" s="44"/>
      <c r="E20" s="44"/>
      <c r="F20" s="44"/>
      <c r="G20" s="44"/>
      <c r="H20" s="44"/>
      <c r="I20" s="44"/>
      <c r="J20" s="44"/>
      <c r="K20" s="44"/>
      <c r="L20" s="44"/>
      <c r="M20" s="44"/>
      <c r="N20" s="44"/>
      <c r="O20" s="44"/>
      <c r="P20" s="44"/>
      <c r="Q20" s="44"/>
      <c r="R20" s="44"/>
      <c r="S20" s="44"/>
      <c r="T20" s="45"/>
    </row>
    <row r="21" spans="2:21" ht="29" thickBot="1" x14ac:dyDescent="0.6">
      <c r="B21" s="83" t="s">
        <v>62</v>
      </c>
      <c r="C21" s="84"/>
      <c r="D21" s="84"/>
      <c r="E21" s="84"/>
      <c r="F21" s="84"/>
      <c r="G21" s="84"/>
      <c r="H21" s="84"/>
      <c r="I21" s="84"/>
      <c r="J21" s="84"/>
      <c r="K21" s="84"/>
      <c r="L21" s="84"/>
      <c r="M21" s="84"/>
      <c r="N21" s="84"/>
      <c r="O21" s="84"/>
      <c r="P21" s="84"/>
      <c r="Q21" s="84"/>
      <c r="R21" s="84"/>
      <c r="S21" s="84"/>
      <c r="T21" s="85"/>
    </row>
    <row r="22" spans="2:21" ht="22.5" x14ac:dyDescent="0.55000000000000004">
      <c r="B22" s="37" t="s">
        <v>1</v>
      </c>
      <c r="C22" s="86" t="s">
        <v>2</v>
      </c>
      <c r="D22" s="87"/>
      <c r="E22" s="88"/>
      <c r="F22" s="86" t="s">
        <v>12</v>
      </c>
      <c r="G22" s="87"/>
      <c r="H22" s="87"/>
      <c r="I22" s="87"/>
      <c r="J22" s="88"/>
      <c r="K22" s="34" t="s">
        <v>3</v>
      </c>
      <c r="L22" s="34" t="s">
        <v>4</v>
      </c>
      <c r="M22" s="35" t="s">
        <v>5</v>
      </c>
      <c r="N22" s="35" t="s">
        <v>6</v>
      </c>
      <c r="O22" s="35" t="s">
        <v>7</v>
      </c>
      <c r="P22" s="35" t="s">
        <v>8</v>
      </c>
      <c r="Q22" s="35" t="s">
        <v>9</v>
      </c>
      <c r="R22" s="35" t="s">
        <v>10</v>
      </c>
      <c r="S22" s="35" t="s">
        <v>11</v>
      </c>
      <c r="T22" s="36"/>
    </row>
    <row r="23" spans="2:21" ht="22.5" x14ac:dyDescent="0.55000000000000004">
      <c r="B23" s="97" t="s">
        <v>23</v>
      </c>
      <c r="C23" s="100" t="s">
        <v>42</v>
      </c>
      <c r="D23" s="101"/>
      <c r="E23" s="102"/>
      <c r="F23" s="100" t="s">
        <v>26</v>
      </c>
      <c r="G23" s="101"/>
      <c r="H23" s="101"/>
      <c r="I23" s="101"/>
      <c r="J23" s="102"/>
      <c r="K23" s="97" t="s">
        <v>21</v>
      </c>
      <c r="L23" s="97" t="s">
        <v>22</v>
      </c>
      <c r="M23" s="2">
        <v>95</v>
      </c>
      <c r="N23" s="2">
        <v>95</v>
      </c>
      <c r="O23" s="2">
        <v>95</v>
      </c>
      <c r="P23" s="2">
        <v>95</v>
      </c>
      <c r="Q23" s="2">
        <v>95</v>
      </c>
      <c r="R23" s="2">
        <v>95</v>
      </c>
      <c r="S23" s="2"/>
      <c r="T23" s="32"/>
    </row>
    <row r="24" spans="2:21" ht="22.5" x14ac:dyDescent="0.55000000000000004">
      <c r="B24" s="98"/>
      <c r="C24" s="103"/>
      <c r="D24" s="184"/>
      <c r="E24" s="105"/>
      <c r="F24" s="103"/>
      <c r="G24" s="184"/>
      <c r="H24" s="184"/>
      <c r="I24" s="184"/>
      <c r="J24" s="105"/>
      <c r="K24" s="98"/>
      <c r="L24" s="98"/>
      <c r="M24" s="35" t="s">
        <v>13</v>
      </c>
      <c r="N24" s="35" t="s">
        <v>14</v>
      </c>
      <c r="O24" s="35" t="s">
        <v>15</v>
      </c>
      <c r="P24" s="35" t="s">
        <v>16</v>
      </c>
      <c r="Q24" s="35" t="s">
        <v>17</v>
      </c>
      <c r="R24" s="35" t="s">
        <v>18</v>
      </c>
      <c r="S24" s="35" t="s">
        <v>19</v>
      </c>
      <c r="T24" s="35" t="s">
        <v>20</v>
      </c>
    </row>
    <row r="25" spans="2:21" ht="23" thickBot="1" x14ac:dyDescent="0.6">
      <c r="B25" s="185"/>
      <c r="C25" s="186"/>
      <c r="D25" s="187"/>
      <c r="E25" s="188"/>
      <c r="F25" s="186"/>
      <c r="G25" s="187"/>
      <c r="H25" s="187"/>
      <c r="I25" s="187"/>
      <c r="J25" s="188"/>
      <c r="K25" s="185"/>
      <c r="L25" s="185"/>
      <c r="M25" s="189">
        <v>95</v>
      </c>
      <c r="N25" s="189">
        <v>95</v>
      </c>
      <c r="O25" s="189">
        <v>95</v>
      </c>
      <c r="P25" s="189">
        <v>95</v>
      </c>
      <c r="Q25" s="189">
        <v>95</v>
      </c>
      <c r="R25" s="189">
        <v>95</v>
      </c>
      <c r="S25" s="189"/>
      <c r="T25" s="189"/>
    </row>
    <row r="26" spans="2:21" ht="22.5" x14ac:dyDescent="0.55000000000000004">
      <c r="B26" s="98" t="s">
        <v>34</v>
      </c>
      <c r="C26" s="115" t="s">
        <v>43</v>
      </c>
      <c r="D26" s="182"/>
      <c r="E26" s="116"/>
      <c r="F26" s="183" t="s">
        <v>104</v>
      </c>
      <c r="G26" s="182"/>
      <c r="H26" s="182"/>
      <c r="I26" s="182"/>
      <c r="J26" s="116"/>
      <c r="K26" s="98" t="s">
        <v>82</v>
      </c>
      <c r="L26" s="98" t="s">
        <v>44</v>
      </c>
      <c r="M26" s="68" t="s">
        <v>5</v>
      </c>
      <c r="N26" s="68" t="s">
        <v>6</v>
      </c>
      <c r="O26" s="68" t="s">
        <v>7</v>
      </c>
      <c r="P26" s="68" t="s">
        <v>8</v>
      </c>
      <c r="Q26" s="68" t="s">
        <v>9</v>
      </c>
      <c r="R26" s="68" t="s">
        <v>10</v>
      </c>
      <c r="S26" s="68" t="s">
        <v>11</v>
      </c>
      <c r="T26" s="32"/>
    </row>
    <row r="27" spans="2:21" ht="22.5" x14ac:dyDescent="0.55000000000000004">
      <c r="B27" s="98"/>
      <c r="C27" s="115"/>
      <c r="D27" s="182"/>
      <c r="E27" s="116"/>
      <c r="F27" s="115"/>
      <c r="G27" s="182"/>
      <c r="H27" s="182"/>
      <c r="I27" s="182"/>
      <c r="J27" s="116"/>
      <c r="K27" s="98"/>
      <c r="L27" s="98"/>
      <c r="M27" s="38">
        <v>100</v>
      </c>
      <c r="N27" s="38">
        <v>110</v>
      </c>
      <c r="O27" s="38">
        <v>121</v>
      </c>
      <c r="P27" s="38">
        <v>133</v>
      </c>
      <c r="Q27" s="38">
        <v>146</v>
      </c>
      <c r="R27" s="38">
        <v>160</v>
      </c>
      <c r="S27" s="38">
        <f>SUM(M27:R27)</f>
        <v>770</v>
      </c>
      <c r="T27" s="32"/>
    </row>
    <row r="28" spans="2:21" ht="22.5" x14ac:dyDescent="0.55000000000000004">
      <c r="B28" s="98"/>
      <c r="C28" s="115"/>
      <c r="D28" s="182"/>
      <c r="E28" s="116"/>
      <c r="F28" s="115"/>
      <c r="G28" s="182"/>
      <c r="H28" s="182"/>
      <c r="I28" s="182"/>
      <c r="J28" s="116"/>
      <c r="K28" s="98"/>
      <c r="L28" s="98"/>
      <c r="M28" s="35" t="s">
        <v>13</v>
      </c>
      <c r="N28" s="35" t="s">
        <v>14</v>
      </c>
      <c r="O28" s="35" t="s">
        <v>15</v>
      </c>
      <c r="P28" s="35" t="s">
        <v>16</v>
      </c>
      <c r="Q28" s="35" t="s">
        <v>17</v>
      </c>
      <c r="R28" s="35" t="s">
        <v>18</v>
      </c>
      <c r="S28" s="35" t="s">
        <v>19</v>
      </c>
      <c r="T28" s="35" t="s">
        <v>20</v>
      </c>
    </row>
    <row r="29" spans="2:21" ht="23" thickBot="1" x14ac:dyDescent="0.6">
      <c r="B29" s="185"/>
      <c r="C29" s="191"/>
      <c r="D29" s="192"/>
      <c r="E29" s="193"/>
      <c r="F29" s="191"/>
      <c r="G29" s="192"/>
      <c r="H29" s="192"/>
      <c r="I29" s="192"/>
      <c r="J29" s="193"/>
      <c r="K29" s="185"/>
      <c r="L29" s="185"/>
      <c r="M29" s="194">
        <v>176</v>
      </c>
      <c r="N29" s="194">
        <v>193</v>
      </c>
      <c r="O29" s="194">
        <v>212</v>
      </c>
      <c r="P29" s="194">
        <v>233</v>
      </c>
      <c r="Q29" s="194">
        <v>256</v>
      </c>
      <c r="R29" s="194">
        <v>281</v>
      </c>
      <c r="S29" s="194">
        <f>SUM(M29:R29)</f>
        <v>1351</v>
      </c>
      <c r="T29" s="194">
        <f>S27+S29</f>
        <v>2121</v>
      </c>
    </row>
    <row r="30" spans="2:21" ht="18" customHeight="1" x14ac:dyDescent="0.55000000000000004">
      <c r="B30" s="98" t="s">
        <v>40</v>
      </c>
      <c r="C30" s="103" t="s">
        <v>25</v>
      </c>
      <c r="D30" s="184"/>
      <c r="E30" s="105"/>
      <c r="F30" s="190" t="s">
        <v>41</v>
      </c>
      <c r="G30" s="184"/>
      <c r="H30" s="184"/>
      <c r="I30" s="184"/>
      <c r="J30" s="105"/>
      <c r="K30" s="98" t="s">
        <v>21</v>
      </c>
      <c r="L30" s="98" t="s">
        <v>22</v>
      </c>
      <c r="M30" s="68" t="s">
        <v>5</v>
      </c>
      <c r="N30" s="68" t="s">
        <v>6</v>
      </c>
      <c r="O30" s="68" t="s">
        <v>7</v>
      </c>
      <c r="P30" s="68" t="s">
        <v>8</v>
      </c>
      <c r="Q30" s="68" t="s">
        <v>9</v>
      </c>
      <c r="R30" s="68" t="s">
        <v>10</v>
      </c>
      <c r="S30" s="68" t="s">
        <v>11</v>
      </c>
      <c r="T30" s="32"/>
    </row>
    <row r="31" spans="2:21" ht="22.5" x14ac:dyDescent="0.55000000000000004">
      <c r="B31" s="98"/>
      <c r="C31" s="103"/>
      <c r="D31" s="184"/>
      <c r="E31" s="105"/>
      <c r="F31" s="103"/>
      <c r="G31" s="184"/>
      <c r="H31" s="184"/>
      <c r="I31" s="184"/>
      <c r="J31" s="105"/>
      <c r="K31" s="98"/>
      <c r="L31" s="98"/>
      <c r="M31" s="2">
        <v>9500</v>
      </c>
      <c r="N31" s="2">
        <v>10450</v>
      </c>
      <c r="O31" s="2">
        <v>11495</v>
      </c>
      <c r="P31" s="2">
        <v>12635</v>
      </c>
      <c r="Q31" s="2">
        <v>13870</v>
      </c>
      <c r="R31" s="2">
        <v>15200</v>
      </c>
      <c r="S31" s="2">
        <f>SUM(M31:R31)</f>
        <v>73150</v>
      </c>
      <c r="T31" s="32"/>
    </row>
    <row r="32" spans="2:21" ht="22.5" x14ac:dyDescent="0.55000000000000004">
      <c r="B32" s="98"/>
      <c r="C32" s="103"/>
      <c r="D32" s="184"/>
      <c r="E32" s="105"/>
      <c r="F32" s="103"/>
      <c r="G32" s="184"/>
      <c r="H32" s="184"/>
      <c r="I32" s="184"/>
      <c r="J32" s="105"/>
      <c r="K32" s="98"/>
      <c r="L32" s="98"/>
      <c r="M32" s="35" t="s">
        <v>13</v>
      </c>
      <c r="N32" s="35" t="s">
        <v>14</v>
      </c>
      <c r="O32" s="35" t="s">
        <v>15</v>
      </c>
      <c r="P32" s="35" t="s">
        <v>16</v>
      </c>
      <c r="Q32" s="35" t="s">
        <v>17</v>
      </c>
      <c r="R32" s="35" t="s">
        <v>18</v>
      </c>
      <c r="S32" s="35" t="s">
        <v>19</v>
      </c>
      <c r="T32" s="35" t="s">
        <v>20</v>
      </c>
      <c r="U32" s="3"/>
    </row>
    <row r="33" spans="2:21" ht="23" thickBot="1" x14ac:dyDescent="0.6">
      <c r="B33" s="185"/>
      <c r="C33" s="186"/>
      <c r="D33" s="187"/>
      <c r="E33" s="188"/>
      <c r="F33" s="186"/>
      <c r="G33" s="187"/>
      <c r="H33" s="187"/>
      <c r="I33" s="187"/>
      <c r="J33" s="188"/>
      <c r="K33" s="185"/>
      <c r="L33" s="185"/>
      <c r="M33" s="189">
        <v>16720</v>
      </c>
      <c r="N33" s="189">
        <v>18335</v>
      </c>
      <c r="O33" s="189">
        <v>20140</v>
      </c>
      <c r="P33" s="189">
        <v>22135</v>
      </c>
      <c r="Q33" s="189">
        <v>24320</v>
      </c>
      <c r="R33" s="189">
        <v>26695</v>
      </c>
      <c r="S33" s="189">
        <f>SUM(M33:R33)</f>
        <v>128345</v>
      </c>
      <c r="T33" s="189">
        <f>S31+S33</f>
        <v>201495</v>
      </c>
      <c r="U33" s="4"/>
    </row>
    <row r="34" spans="2:21" ht="22.5" x14ac:dyDescent="0.55000000000000004">
      <c r="B34" s="98" t="s">
        <v>45</v>
      </c>
      <c r="C34" s="115" t="s">
        <v>116</v>
      </c>
      <c r="D34" s="182"/>
      <c r="E34" s="116"/>
      <c r="F34" s="190" t="s">
        <v>65</v>
      </c>
      <c r="G34" s="184"/>
      <c r="H34" s="184"/>
      <c r="I34" s="184"/>
      <c r="J34" s="105"/>
      <c r="K34" s="98"/>
      <c r="L34" s="98" t="s">
        <v>66</v>
      </c>
      <c r="M34" s="68" t="s">
        <v>5</v>
      </c>
      <c r="N34" s="68" t="s">
        <v>6</v>
      </c>
      <c r="O34" s="68" t="s">
        <v>7</v>
      </c>
      <c r="P34" s="68" t="s">
        <v>8</v>
      </c>
      <c r="Q34" s="68" t="s">
        <v>9</v>
      </c>
      <c r="R34" s="68" t="s">
        <v>10</v>
      </c>
      <c r="S34" s="68" t="s">
        <v>11</v>
      </c>
      <c r="T34" s="32"/>
      <c r="U34" s="4"/>
    </row>
    <row r="35" spans="2:21" ht="22.5" x14ac:dyDescent="0.55000000000000004">
      <c r="B35" s="98"/>
      <c r="C35" s="115"/>
      <c r="D35" s="182"/>
      <c r="E35" s="116"/>
      <c r="F35" s="103"/>
      <c r="G35" s="184"/>
      <c r="H35" s="184"/>
      <c r="I35" s="184"/>
      <c r="J35" s="105"/>
      <c r="K35" s="98"/>
      <c r="L35" s="98"/>
      <c r="M35" s="46">
        <v>70</v>
      </c>
      <c r="N35" s="46">
        <v>70</v>
      </c>
      <c r="O35" s="46">
        <v>70</v>
      </c>
      <c r="P35" s="46">
        <v>70</v>
      </c>
      <c r="Q35" s="46">
        <v>70</v>
      </c>
      <c r="R35" s="46">
        <v>70</v>
      </c>
      <c r="S35" s="2"/>
      <c r="T35" s="32"/>
      <c r="U35" s="4"/>
    </row>
    <row r="36" spans="2:21" ht="22.5" x14ac:dyDescent="0.55000000000000004">
      <c r="B36" s="98"/>
      <c r="C36" s="115"/>
      <c r="D36" s="182"/>
      <c r="E36" s="116"/>
      <c r="F36" s="103"/>
      <c r="G36" s="184"/>
      <c r="H36" s="184"/>
      <c r="I36" s="184"/>
      <c r="J36" s="105"/>
      <c r="K36" s="98"/>
      <c r="L36" s="98"/>
      <c r="M36" s="35" t="s">
        <v>13</v>
      </c>
      <c r="N36" s="35" t="s">
        <v>14</v>
      </c>
      <c r="O36" s="35" t="s">
        <v>15</v>
      </c>
      <c r="P36" s="35" t="s">
        <v>16</v>
      </c>
      <c r="Q36" s="35" t="s">
        <v>17</v>
      </c>
      <c r="R36" s="35" t="s">
        <v>18</v>
      </c>
      <c r="S36" s="35" t="s">
        <v>19</v>
      </c>
      <c r="T36" s="35" t="s">
        <v>20</v>
      </c>
      <c r="U36" s="4"/>
    </row>
    <row r="37" spans="2:21" ht="23" thickBot="1" x14ac:dyDescent="0.6">
      <c r="B37" s="185"/>
      <c r="C37" s="191"/>
      <c r="D37" s="192"/>
      <c r="E37" s="193"/>
      <c r="F37" s="186"/>
      <c r="G37" s="187"/>
      <c r="H37" s="187"/>
      <c r="I37" s="187"/>
      <c r="J37" s="188"/>
      <c r="K37" s="185"/>
      <c r="L37" s="185"/>
      <c r="M37" s="195">
        <v>70</v>
      </c>
      <c r="N37" s="195">
        <v>70</v>
      </c>
      <c r="O37" s="195">
        <v>70</v>
      </c>
      <c r="P37" s="195">
        <v>70</v>
      </c>
      <c r="Q37" s="195">
        <v>70</v>
      </c>
      <c r="R37" s="195">
        <v>70</v>
      </c>
      <c r="S37" s="189"/>
      <c r="T37" s="189"/>
      <c r="U37" s="4"/>
    </row>
    <row r="38" spans="2:21" ht="22.5" x14ac:dyDescent="0.55000000000000004">
      <c r="B38" s="98" t="s">
        <v>46</v>
      </c>
      <c r="C38" s="115" t="s">
        <v>117</v>
      </c>
      <c r="D38" s="182"/>
      <c r="E38" s="116"/>
      <c r="F38" s="183" t="s">
        <v>151</v>
      </c>
      <c r="G38" s="182"/>
      <c r="H38" s="182"/>
      <c r="I38" s="182"/>
      <c r="J38" s="116"/>
      <c r="K38" s="98" t="s">
        <v>21</v>
      </c>
      <c r="L38" s="98" t="s">
        <v>22</v>
      </c>
      <c r="M38" s="68" t="s">
        <v>5</v>
      </c>
      <c r="N38" s="68" t="s">
        <v>6</v>
      </c>
      <c r="O38" s="68" t="s">
        <v>7</v>
      </c>
      <c r="P38" s="68" t="s">
        <v>8</v>
      </c>
      <c r="Q38" s="68" t="s">
        <v>9</v>
      </c>
      <c r="R38" s="68" t="s">
        <v>10</v>
      </c>
      <c r="S38" s="68" t="s">
        <v>11</v>
      </c>
      <c r="T38" s="32"/>
      <c r="U38" s="4"/>
    </row>
    <row r="39" spans="2:21" ht="22.5" x14ac:dyDescent="0.55000000000000004">
      <c r="B39" s="98"/>
      <c r="C39" s="115"/>
      <c r="D39" s="182"/>
      <c r="E39" s="116"/>
      <c r="F39" s="115"/>
      <c r="G39" s="182"/>
      <c r="H39" s="182"/>
      <c r="I39" s="182"/>
      <c r="J39" s="116"/>
      <c r="K39" s="98"/>
      <c r="L39" s="98"/>
      <c r="M39" s="2">
        <f>ROUND(M31*M35/100,0)</f>
        <v>6650</v>
      </c>
      <c r="N39" s="2">
        <f t="shared" ref="N39:R41" si="0">ROUND(N31*N35/100,0)</f>
        <v>7315</v>
      </c>
      <c r="O39" s="2">
        <f t="shared" si="0"/>
        <v>8047</v>
      </c>
      <c r="P39" s="2">
        <f t="shared" si="0"/>
        <v>8845</v>
      </c>
      <c r="Q39" s="2">
        <f t="shared" si="0"/>
        <v>9709</v>
      </c>
      <c r="R39" s="2">
        <f t="shared" si="0"/>
        <v>10640</v>
      </c>
      <c r="S39" s="2">
        <f>SUM(M39:R39)</f>
        <v>51206</v>
      </c>
      <c r="T39" s="32"/>
      <c r="U39" s="4"/>
    </row>
    <row r="40" spans="2:21" ht="22.5" x14ac:dyDescent="0.55000000000000004">
      <c r="B40" s="98"/>
      <c r="C40" s="115"/>
      <c r="D40" s="182"/>
      <c r="E40" s="116"/>
      <c r="F40" s="115"/>
      <c r="G40" s="182"/>
      <c r="H40" s="182"/>
      <c r="I40" s="182"/>
      <c r="J40" s="116"/>
      <c r="K40" s="98"/>
      <c r="L40" s="98"/>
      <c r="M40" s="35" t="s">
        <v>13</v>
      </c>
      <c r="N40" s="35" t="s">
        <v>14</v>
      </c>
      <c r="O40" s="35" t="s">
        <v>15</v>
      </c>
      <c r="P40" s="35" t="s">
        <v>16</v>
      </c>
      <c r="Q40" s="35" t="s">
        <v>17</v>
      </c>
      <c r="R40" s="35" t="s">
        <v>18</v>
      </c>
      <c r="S40" s="35" t="s">
        <v>19</v>
      </c>
      <c r="T40" s="35" t="s">
        <v>20</v>
      </c>
      <c r="U40" s="4"/>
    </row>
    <row r="41" spans="2:21" ht="23" thickBot="1" x14ac:dyDescent="0.6">
      <c r="B41" s="185"/>
      <c r="C41" s="191"/>
      <c r="D41" s="192"/>
      <c r="E41" s="193"/>
      <c r="F41" s="191"/>
      <c r="G41" s="192"/>
      <c r="H41" s="192"/>
      <c r="I41" s="192"/>
      <c r="J41" s="193"/>
      <c r="K41" s="185"/>
      <c r="L41" s="185"/>
      <c r="M41" s="189">
        <f>ROUND(M33*M37/100,0)</f>
        <v>11704</v>
      </c>
      <c r="N41" s="189">
        <f t="shared" si="0"/>
        <v>12835</v>
      </c>
      <c r="O41" s="189">
        <f t="shared" si="0"/>
        <v>14098</v>
      </c>
      <c r="P41" s="189">
        <f t="shared" si="0"/>
        <v>15495</v>
      </c>
      <c r="Q41" s="189">
        <f t="shared" si="0"/>
        <v>17024</v>
      </c>
      <c r="R41" s="189">
        <f t="shared" si="0"/>
        <v>18687</v>
      </c>
      <c r="S41" s="189">
        <f>SUM(M41:R41)</f>
        <v>89843</v>
      </c>
      <c r="T41" s="189">
        <f>S39+S41</f>
        <v>141049</v>
      </c>
      <c r="U41" s="4"/>
    </row>
    <row r="42" spans="2:21" ht="21.65" customHeight="1" x14ac:dyDescent="0.55000000000000004">
      <c r="B42" s="98" t="s">
        <v>47</v>
      </c>
      <c r="C42" s="103" t="s">
        <v>67</v>
      </c>
      <c r="D42" s="184"/>
      <c r="E42" s="105"/>
      <c r="F42" s="190" t="s">
        <v>65</v>
      </c>
      <c r="G42" s="184"/>
      <c r="H42" s="184"/>
      <c r="I42" s="184"/>
      <c r="J42" s="105"/>
      <c r="K42" s="98"/>
      <c r="L42" s="98" t="s">
        <v>66</v>
      </c>
      <c r="M42" s="68" t="s">
        <v>5</v>
      </c>
      <c r="N42" s="68" t="s">
        <v>6</v>
      </c>
      <c r="O42" s="68" t="s">
        <v>7</v>
      </c>
      <c r="P42" s="68" t="s">
        <v>8</v>
      </c>
      <c r="Q42" s="68" t="s">
        <v>9</v>
      </c>
      <c r="R42" s="68" t="s">
        <v>10</v>
      </c>
      <c r="S42" s="68" t="s">
        <v>11</v>
      </c>
      <c r="T42" s="32"/>
      <c r="U42" s="4"/>
    </row>
    <row r="43" spans="2:21" ht="22.5" x14ac:dyDescent="0.55000000000000004">
      <c r="B43" s="98"/>
      <c r="C43" s="103"/>
      <c r="D43" s="184"/>
      <c r="E43" s="105"/>
      <c r="F43" s="103"/>
      <c r="G43" s="184"/>
      <c r="H43" s="184"/>
      <c r="I43" s="184"/>
      <c r="J43" s="105"/>
      <c r="K43" s="98"/>
      <c r="L43" s="98"/>
      <c r="M43" s="46">
        <v>10</v>
      </c>
      <c r="N43" s="46">
        <v>10</v>
      </c>
      <c r="O43" s="46">
        <v>10</v>
      </c>
      <c r="P43" s="46">
        <v>10</v>
      </c>
      <c r="Q43" s="46">
        <v>10</v>
      </c>
      <c r="R43" s="46">
        <v>10</v>
      </c>
      <c r="S43" s="2"/>
      <c r="T43" s="32"/>
      <c r="U43" s="4"/>
    </row>
    <row r="44" spans="2:21" ht="22.5" x14ac:dyDescent="0.55000000000000004">
      <c r="B44" s="98"/>
      <c r="C44" s="103"/>
      <c r="D44" s="184"/>
      <c r="E44" s="105"/>
      <c r="F44" s="103"/>
      <c r="G44" s="184"/>
      <c r="H44" s="184"/>
      <c r="I44" s="184"/>
      <c r="J44" s="105"/>
      <c r="K44" s="98"/>
      <c r="L44" s="98"/>
      <c r="M44" s="35" t="s">
        <v>13</v>
      </c>
      <c r="N44" s="35" t="s">
        <v>14</v>
      </c>
      <c r="O44" s="35" t="s">
        <v>15</v>
      </c>
      <c r="P44" s="35" t="s">
        <v>16</v>
      </c>
      <c r="Q44" s="35" t="s">
        <v>17</v>
      </c>
      <c r="R44" s="35" t="s">
        <v>18</v>
      </c>
      <c r="S44" s="35" t="s">
        <v>19</v>
      </c>
      <c r="T44" s="35" t="s">
        <v>20</v>
      </c>
      <c r="U44" s="4"/>
    </row>
    <row r="45" spans="2:21" ht="23" thickBot="1" x14ac:dyDescent="0.6">
      <c r="B45" s="185"/>
      <c r="C45" s="186"/>
      <c r="D45" s="187"/>
      <c r="E45" s="188"/>
      <c r="F45" s="186"/>
      <c r="G45" s="187"/>
      <c r="H45" s="187"/>
      <c r="I45" s="187"/>
      <c r="J45" s="188"/>
      <c r="K45" s="185"/>
      <c r="L45" s="185"/>
      <c r="M45" s="195">
        <v>10</v>
      </c>
      <c r="N45" s="195">
        <v>10</v>
      </c>
      <c r="O45" s="195">
        <v>10</v>
      </c>
      <c r="P45" s="195">
        <v>10</v>
      </c>
      <c r="Q45" s="195">
        <v>10</v>
      </c>
      <c r="R45" s="195">
        <v>10</v>
      </c>
      <c r="S45" s="189"/>
      <c r="T45" s="189"/>
      <c r="U45" s="4"/>
    </row>
    <row r="46" spans="2:21" ht="22.5" x14ac:dyDescent="0.55000000000000004">
      <c r="B46" s="98" t="s">
        <v>69</v>
      </c>
      <c r="C46" s="103" t="s">
        <v>68</v>
      </c>
      <c r="D46" s="184"/>
      <c r="E46" s="105"/>
      <c r="F46" s="190" t="s">
        <v>100</v>
      </c>
      <c r="G46" s="184"/>
      <c r="H46" s="184"/>
      <c r="I46" s="184"/>
      <c r="J46" s="105"/>
      <c r="K46" s="98" t="s">
        <v>21</v>
      </c>
      <c r="L46" s="98" t="s">
        <v>22</v>
      </c>
      <c r="M46" s="68" t="s">
        <v>5</v>
      </c>
      <c r="N46" s="68" t="s">
        <v>6</v>
      </c>
      <c r="O46" s="68" t="s">
        <v>7</v>
      </c>
      <c r="P46" s="68" t="s">
        <v>8</v>
      </c>
      <c r="Q46" s="68" t="s">
        <v>9</v>
      </c>
      <c r="R46" s="68" t="s">
        <v>10</v>
      </c>
      <c r="S46" s="68" t="s">
        <v>11</v>
      </c>
      <c r="T46" s="32"/>
      <c r="U46" s="4"/>
    </row>
    <row r="47" spans="2:21" ht="22.5" x14ac:dyDescent="0.55000000000000004">
      <c r="B47" s="98"/>
      <c r="C47" s="103"/>
      <c r="D47" s="184"/>
      <c r="E47" s="105"/>
      <c r="F47" s="103"/>
      <c r="G47" s="184"/>
      <c r="H47" s="184"/>
      <c r="I47" s="184"/>
      <c r="J47" s="105"/>
      <c r="K47" s="98"/>
      <c r="L47" s="98"/>
      <c r="M47" s="2">
        <f>ROUND(M31*M43/100,0)</f>
        <v>950</v>
      </c>
      <c r="N47" s="2">
        <f t="shared" ref="N47:R49" si="1">ROUND(N31*N43/100,0)</f>
        <v>1045</v>
      </c>
      <c r="O47" s="2">
        <f t="shared" si="1"/>
        <v>1150</v>
      </c>
      <c r="P47" s="2">
        <f t="shared" si="1"/>
        <v>1264</v>
      </c>
      <c r="Q47" s="2">
        <f t="shared" si="1"/>
        <v>1387</v>
      </c>
      <c r="R47" s="2">
        <f t="shared" si="1"/>
        <v>1520</v>
      </c>
      <c r="S47" s="2">
        <f>SUM(M47:R47)</f>
        <v>7316</v>
      </c>
      <c r="T47" s="32"/>
      <c r="U47" s="4"/>
    </row>
    <row r="48" spans="2:21" ht="22.5" x14ac:dyDescent="0.55000000000000004">
      <c r="B48" s="98"/>
      <c r="C48" s="103"/>
      <c r="D48" s="184"/>
      <c r="E48" s="105"/>
      <c r="F48" s="103"/>
      <c r="G48" s="184"/>
      <c r="H48" s="184"/>
      <c r="I48" s="184"/>
      <c r="J48" s="105"/>
      <c r="K48" s="98"/>
      <c r="L48" s="98"/>
      <c r="M48" s="35" t="s">
        <v>13</v>
      </c>
      <c r="N48" s="35" t="s">
        <v>14</v>
      </c>
      <c r="O48" s="35" t="s">
        <v>15</v>
      </c>
      <c r="P48" s="35" t="s">
        <v>16</v>
      </c>
      <c r="Q48" s="35" t="s">
        <v>17</v>
      </c>
      <c r="R48" s="35" t="s">
        <v>18</v>
      </c>
      <c r="S48" s="35" t="s">
        <v>19</v>
      </c>
      <c r="T48" s="35" t="s">
        <v>20</v>
      </c>
      <c r="U48" s="4"/>
    </row>
    <row r="49" spans="2:21" ht="23" thickBot="1" x14ac:dyDescent="0.6">
      <c r="B49" s="185"/>
      <c r="C49" s="186"/>
      <c r="D49" s="187"/>
      <c r="E49" s="188"/>
      <c r="F49" s="186"/>
      <c r="G49" s="187"/>
      <c r="H49" s="187"/>
      <c r="I49" s="187"/>
      <c r="J49" s="188"/>
      <c r="K49" s="185"/>
      <c r="L49" s="185"/>
      <c r="M49" s="189">
        <f>ROUND(M33*M45/100,0)</f>
        <v>1672</v>
      </c>
      <c r="N49" s="189">
        <f t="shared" si="1"/>
        <v>1834</v>
      </c>
      <c r="O49" s="189">
        <f t="shared" si="1"/>
        <v>2014</v>
      </c>
      <c r="P49" s="189">
        <f t="shared" si="1"/>
        <v>2214</v>
      </c>
      <c r="Q49" s="189">
        <f t="shared" si="1"/>
        <v>2432</v>
      </c>
      <c r="R49" s="189">
        <f t="shared" si="1"/>
        <v>2670</v>
      </c>
      <c r="S49" s="189">
        <f>SUM(M49:R49)</f>
        <v>12836</v>
      </c>
      <c r="T49" s="189">
        <f>S47+S49</f>
        <v>20152</v>
      </c>
      <c r="U49" s="4"/>
    </row>
    <row r="50" spans="2:21" ht="22.5" x14ac:dyDescent="0.55000000000000004">
      <c r="B50" s="98" t="s">
        <v>48</v>
      </c>
      <c r="C50" s="103" t="s">
        <v>70</v>
      </c>
      <c r="D50" s="184"/>
      <c r="E50" s="105"/>
      <c r="F50" s="190" t="s">
        <v>244</v>
      </c>
      <c r="G50" s="184"/>
      <c r="H50" s="184"/>
      <c r="I50" s="184"/>
      <c r="J50" s="105"/>
      <c r="K50" s="98" t="s">
        <v>21</v>
      </c>
      <c r="L50" s="98" t="s">
        <v>22</v>
      </c>
      <c r="M50" s="68" t="s">
        <v>5</v>
      </c>
      <c r="N50" s="68" t="s">
        <v>6</v>
      </c>
      <c r="O50" s="68" t="s">
        <v>7</v>
      </c>
      <c r="P50" s="68" t="s">
        <v>8</v>
      </c>
      <c r="Q50" s="68" t="s">
        <v>9</v>
      </c>
      <c r="R50" s="68" t="s">
        <v>10</v>
      </c>
      <c r="S50" s="68" t="s">
        <v>11</v>
      </c>
      <c r="T50" s="32"/>
      <c r="U50" s="4"/>
    </row>
    <row r="51" spans="2:21" ht="22.5" x14ac:dyDescent="0.55000000000000004">
      <c r="B51" s="98"/>
      <c r="C51" s="103"/>
      <c r="D51" s="184"/>
      <c r="E51" s="105"/>
      <c r="F51" s="103"/>
      <c r="G51" s="184"/>
      <c r="H51" s="184"/>
      <c r="I51" s="184"/>
      <c r="J51" s="105"/>
      <c r="K51" s="98"/>
      <c r="L51" s="98"/>
      <c r="M51" s="2">
        <f>M39+M47</f>
        <v>7600</v>
      </c>
      <c r="N51" s="2">
        <f t="shared" ref="N51:R53" si="2">N39+N47</f>
        <v>8360</v>
      </c>
      <c r="O51" s="2">
        <f t="shared" si="2"/>
        <v>9197</v>
      </c>
      <c r="P51" s="2">
        <f t="shared" si="2"/>
        <v>10109</v>
      </c>
      <c r="Q51" s="2">
        <f t="shared" si="2"/>
        <v>11096</v>
      </c>
      <c r="R51" s="2">
        <f t="shared" si="2"/>
        <v>12160</v>
      </c>
      <c r="S51" s="2">
        <f>SUM(M51:R51)</f>
        <v>58522</v>
      </c>
      <c r="T51" s="32"/>
      <c r="U51" s="4"/>
    </row>
    <row r="52" spans="2:21" ht="22.5" x14ac:dyDescent="0.55000000000000004">
      <c r="B52" s="98"/>
      <c r="C52" s="103"/>
      <c r="D52" s="184"/>
      <c r="E52" s="105"/>
      <c r="F52" s="103"/>
      <c r="G52" s="184"/>
      <c r="H52" s="184"/>
      <c r="I52" s="184"/>
      <c r="J52" s="105"/>
      <c r="K52" s="98"/>
      <c r="L52" s="98"/>
      <c r="M52" s="35" t="s">
        <v>13</v>
      </c>
      <c r="N52" s="35" t="s">
        <v>14</v>
      </c>
      <c r="O52" s="35" t="s">
        <v>15</v>
      </c>
      <c r="P52" s="35" t="s">
        <v>16</v>
      </c>
      <c r="Q52" s="35" t="s">
        <v>17</v>
      </c>
      <c r="R52" s="35" t="s">
        <v>18</v>
      </c>
      <c r="S52" s="35" t="s">
        <v>19</v>
      </c>
      <c r="T52" s="35" t="s">
        <v>20</v>
      </c>
      <c r="U52" s="4"/>
    </row>
    <row r="53" spans="2:21" ht="23" thickBot="1" x14ac:dyDescent="0.6">
      <c r="B53" s="185"/>
      <c r="C53" s="186"/>
      <c r="D53" s="187"/>
      <c r="E53" s="188"/>
      <c r="F53" s="186"/>
      <c r="G53" s="187"/>
      <c r="H53" s="187"/>
      <c r="I53" s="187"/>
      <c r="J53" s="188"/>
      <c r="K53" s="185"/>
      <c r="L53" s="185"/>
      <c r="M53" s="189">
        <f>M41+M49</f>
        <v>13376</v>
      </c>
      <c r="N53" s="189">
        <f t="shared" si="2"/>
        <v>14669</v>
      </c>
      <c r="O53" s="189">
        <f t="shared" si="2"/>
        <v>16112</v>
      </c>
      <c r="P53" s="189">
        <f t="shared" si="2"/>
        <v>17709</v>
      </c>
      <c r="Q53" s="189">
        <f t="shared" si="2"/>
        <v>19456</v>
      </c>
      <c r="R53" s="189">
        <f t="shared" si="2"/>
        <v>21357</v>
      </c>
      <c r="S53" s="189">
        <f>SUM(M53:R53)</f>
        <v>102679</v>
      </c>
      <c r="T53" s="189">
        <f>S51+S53</f>
        <v>161201</v>
      </c>
      <c r="U53" s="4"/>
    </row>
    <row r="54" spans="2:21" ht="22.5" x14ac:dyDescent="0.55000000000000004">
      <c r="B54" s="196" t="s">
        <v>71</v>
      </c>
      <c r="C54" s="109" t="s">
        <v>72</v>
      </c>
      <c r="D54" s="110"/>
      <c r="E54" s="111"/>
      <c r="F54" s="119" t="s">
        <v>73</v>
      </c>
      <c r="G54" s="110"/>
      <c r="H54" s="110"/>
      <c r="I54" s="110"/>
      <c r="J54" s="111"/>
      <c r="K54" s="196" t="s">
        <v>21</v>
      </c>
      <c r="L54" s="196" t="s">
        <v>22</v>
      </c>
      <c r="M54" s="197" t="s">
        <v>5</v>
      </c>
      <c r="N54" s="197" t="s">
        <v>6</v>
      </c>
      <c r="O54" s="197" t="s">
        <v>7</v>
      </c>
      <c r="P54" s="197" t="s">
        <v>8</v>
      </c>
      <c r="Q54" s="197" t="s">
        <v>9</v>
      </c>
      <c r="R54" s="197" t="s">
        <v>10</v>
      </c>
      <c r="S54" s="197" t="s">
        <v>11</v>
      </c>
      <c r="T54" s="198"/>
      <c r="U54" s="4"/>
    </row>
    <row r="55" spans="2:21" ht="22.5" x14ac:dyDescent="0.55000000000000004">
      <c r="B55" s="98"/>
      <c r="C55" s="103"/>
      <c r="D55" s="184"/>
      <c r="E55" s="105"/>
      <c r="F55" s="103"/>
      <c r="G55" s="184"/>
      <c r="H55" s="184"/>
      <c r="I55" s="184"/>
      <c r="J55" s="105"/>
      <c r="K55" s="98"/>
      <c r="L55" s="98"/>
      <c r="M55" s="2">
        <f>M31-M51</f>
        <v>1900</v>
      </c>
      <c r="N55" s="2">
        <f t="shared" ref="N55:R57" si="3">N31-N51</f>
        <v>2090</v>
      </c>
      <c r="O55" s="2">
        <f t="shared" si="3"/>
        <v>2298</v>
      </c>
      <c r="P55" s="2">
        <f t="shared" si="3"/>
        <v>2526</v>
      </c>
      <c r="Q55" s="2">
        <f t="shared" si="3"/>
        <v>2774</v>
      </c>
      <c r="R55" s="2">
        <f t="shared" si="3"/>
        <v>3040</v>
      </c>
      <c r="S55" s="2">
        <f>SUM(M55:R55)</f>
        <v>14628</v>
      </c>
      <c r="T55" s="32"/>
      <c r="U55" s="4"/>
    </row>
    <row r="56" spans="2:21" ht="22.5" x14ac:dyDescent="0.55000000000000004">
      <c r="B56" s="98"/>
      <c r="C56" s="103"/>
      <c r="D56" s="184"/>
      <c r="E56" s="105"/>
      <c r="F56" s="103"/>
      <c r="G56" s="184"/>
      <c r="H56" s="184"/>
      <c r="I56" s="184"/>
      <c r="J56" s="105"/>
      <c r="K56" s="98"/>
      <c r="L56" s="98"/>
      <c r="M56" s="35" t="s">
        <v>13</v>
      </c>
      <c r="N56" s="35" t="s">
        <v>14</v>
      </c>
      <c r="O56" s="35" t="s">
        <v>15</v>
      </c>
      <c r="P56" s="35" t="s">
        <v>16</v>
      </c>
      <c r="Q56" s="35" t="s">
        <v>17</v>
      </c>
      <c r="R56" s="35" t="s">
        <v>18</v>
      </c>
      <c r="S56" s="35" t="s">
        <v>19</v>
      </c>
      <c r="T56" s="35" t="s">
        <v>20</v>
      </c>
      <c r="U56" s="4"/>
    </row>
    <row r="57" spans="2:21" ht="23" thickBot="1" x14ac:dyDescent="0.6">
      <c r="B57" s="185"/>
      <c r="C57" s="186"/>
      <c r="D57" s="187"/>
      <c r="E57" s="188"/>
      <c r="F57" s="186"/>
      <c r="G57" s="187"/>
      <c r="H57" s="187"/>
      <c r="I57" s="187"/>
      <c r="J57" s="188"/>
      <c r="K57" s="185"/>
      <c r="L57" s="185"/>
      <c r="M57" s="189">
        <f>M33-M53</f>
        <v>3344</v>
      </c>
      <c r="N57" s="189">
        <f t="shared" si="3"/>
        <v>3666</v>
      </c>
      <c r="O57" s="189">
        <f t="shared" si="3"/>
        <v>4028</v>
      </c>
      <c r="P57" s="189">
        <f t="shared" si="3"/>
        <v>4426</v>
      </c>
      <c r="Q57" s="189">
        <f t="shared" si="3"/>
        <v>4864</v>
      </c>
      <c r="R57" s="189">
        <f t="shared" si="3"/>
        <v>5338</v>
      </c>
      <c r="S57" s="189">
        <f>SUM(M57:R57)</f>
        <v>25666</v>
      </c>
      <c r="T57" s="189">
        <f>S55+S57</f>
        <v>40294</v>
      </c>
      <c r="U57" s="4"/>
    </row>
    <row r="58" spans="2:21" ht="21.65" customHeight="1" x14ac:dyDescent="0.55000000000000004">
      <c r="B58" s="98" t="s">
        <v>76</v>
      </c>
      <c r="C58" s="103" t="s">
        <v>74</v>
      </c>
      <c r="D58" s="184"/>
      <c r="E58" s="105"/>
      <c r="F58" s="190" t="s">
        <v>75</v>
      </c>
      <c r="G58" s="184"/>
      <c r="H58" s="184"/>
      <c r="I58" s="184"/>
      <c r="J58" s="105"/>
      <c r="K58" s="98"/>
      <c r="L58" s="98" t="s">
        <v>66</v>
      </c>
      <c r="M58" s="68" t="s">
        <v>5</v>
      </c>
      <c r="N58" s="68" t="s">
        <v>6</v>
      </c>
      <c r="O58" s="68" t="s">
        <v>7</v>
      </c>
      <c r="P58" s="68" t="s">
        <v>8</v>
      </c>
      <c r="Q58" s="68" t="s">
        <v>9</v>
      </c>
      <c r="R58" s="68" t="s">
        <v>10</v>
      </c>
      <c r="S58" s="68" t="s">
        <v>11</v>
      </c>
      <c r="T58" s="32"/>
      <c r="U58" s="4"/>
    </row>
    <row r="59" spans="2:21" ht="22.5" x14ac:dyDescent="0.55000000000000004">
      <c r="B59" s="98"/>
      <c r="C59" s="103"/>
      <c r="D59" s="184"/>
      <c r="E59" s="105"/>
      <c r="F59" s="103"/>
      <c r="G59" s="184"/>
      <c r="H59" s="184"/>
      <c r="I59" s="184"/>
      <c r="J59" s="105"/>
      <c r="K59" s="98"/>
      <c r="L59" s="98"/>
      <c r="M59" s="46">
        <f>ROUND(M55/M31*100,0)</f>
        <v>20</v>
      </c>
      <c r="N59" s="46">
        <f t="shared" ref="N59:T61" si="4">ROUND(N55/N31*100,0)</f>
        <v>20</v>
      </c>
      <c r="O59" s="46">
        <f t="shared" si="4"/>
        <v>20</v>
      </c>
      <c r="P59" s="46">
        <f t="shared" si="4"/>
        <v>20</v>
      </c>
      <c r="Q59" s="46">
        <f t="shared" si="4"/>
        <v>20</v>
      </c>
      <c r="R59" s="46">
        <f t="shared" si="4"/>
        <v>20</v>
      </c>
      <c r="S59" s="46">
        <f t="shared" si="4"/>
        <v>20</v>
      </c>
      <c r="T59" s="32"/>
      <c r="U59" s="4"/>
    </row>
    <row r="60" spans="2:21" ht="22.5" x14ac:dyDescent="0.55000000000000004">
      <c r="B60" s="98"/>
      <c r="C60" s="103"/>
      <c r="D60" s="184"/>
      <c r="E60" s="105"/>
      <c r="F60" s="103"/>
      <c r="G60" s="184"/>
      <c r="H60" s="184"/>
      <c r="I60" s="184"/>
      <c r="J60" s="105"/>
      <c r="K60" s="98"/>
      <c r="L60" s="98"/>
      <c r="M60" s="35" t="s">
        <v>13</v>
      </c>
      <c r="N60" s="35" t="s">
        <v>14</v>
      </c>
      <c r="O60" s="35" t="s">
        <v>15</v>
      </c>
      <c r="P60" s="35" t="s">
        <v>16</v>
      </c>
      <c r="Q60" s="35" t="s">
        <v>17</v>
      </c>
      <c r="R60" s="35" t="s">
        <v>18</v>
      </c>
      <c r="S60" s="35" t="s">
        <v>19</v>
      </c>
      <c r="T60" s="35" t="s">
        <v>20</v>
      </c>
      <c r="U60" s="4"/>
    </row>
    <row r="61" spans="2:21" ht="23" thickBot="1" x14ac:dyDescent="0.6">
      <c r="B61" s="185"/>
      <c r="C61" s="186"/>
      <c r="D61" s="187"/>
      <c r="E61" s="188"/>
      <c r="F61" s="186"/>
      <c r="G61" s="187"/>
      <c r="H61" s="187"/>
      <c r="I61" s="187"/>
      <c r="J61" s="188"/>
      <c r="K61" s="185"/>
      <c r="L61" s="185"/>
      <c r="M61" s="195">
        <f>ROUND(M57/M33*100,0)</f>
        <v>20</v>
      </c>
      <c r="N61" s="195">
        <f t="shared" si="4"/>
        <v>20</v>
      </c>
      <c r="O61" s="195">
        <f t="shared" si="4"/>
        <v>20</v>
      </c>
      <c r="P61" s="195">
        <f t="shared" si="4"/>
        <v>20</v>
      </c>
      <c r="Q61" s="195">
        <f t="shared" si="4"/>
        <v>20</v>
      </c>
      <c r="R61" s="195">
        <f t="shared" si="4"/>
        <v>20</v>
      </c>
      <c r="S61" s="195">
        <f t="shared" si="4"/>
        <v>20</v>
      </c>
      <c r="T61" s="195">
        <f t="shared" si="4"/>
        <v>20</v>
      </c>
      <c r="U61" s="4"/>
    </row>
    <row r="62" spans="2:21" ht="22.5" x14ac:dyDescent="0.55000000000000004">
      <c r="B62" s="98" t="s">
        <v>77</v>
      </c>
      <c r="C62" s="103" t="s">
        <v>64</v>
      </c>
      <c r="D62" s="184"/>
      <c r="E62" s="105"/>
      <c r="F62" s="190" t="s">
        <v>65</v>
      </c>
      <c r="G62" s="184"/>
      <c r="H62" s="184"/>
      <c r="I62" s="184"/>
      <c r="J62" s="105"/>
      <c r="K62" s="98" t="s">
        <v>21</v>
      </c>
      <c r="L62" s="98" t="s">
        <v>22</v>
      </c>
      <c r="M62" s="68" t="s">
        <v>5</v>
      </c>
      <c r="N62" s="68" t="s">
        <v>6</v>
      </c>
      <c r="O62" s="68" t="s">
        <v>7</v>
      </c>
      <c r="P62" s="68" t="s">
        <v>8</v>
      </c>
      <c r="Q62" s="68" t="s">
        <v>9</v>
      </c>
      <c r="R62" s="68" t="s">
        <v>10</v>
      </c>
      <c r="S62" s="68" t="s">
        <v>11</v>
      </c>
      <c r="T62" s="32"/>
      <c r="U62" s="4"/>
    </row>
    <row r="63" spans="2:21" ht="22.5" x14ac:dyDescent="0.55000000000000004">
      <c r="B63" s="98"/>
      <c r="C63" s="103"/>
      <c r="D63" s="184"/>
      <c r="E63" s="105"/>
      <c r="F63" s="103"/>
      <c r="G63" s="184"/>
      <c r="H63" s="184"/>
      <c r="I63" s="184"/>
      <c r="J63" s="105"/>
      <c r="K63" s="98"/>
      <c r="L63" s="98"/>
      <c r="M63" s="2">
        <v>1500</v>
      </c>
      <c r="N63" s="2">
        <v>1500</v>
      </c>
      <c r="O63" s="2">
        <v>1500</v>
      </c>
      <c r="P63" s="2">
        <v>1500</v>
      </c>
      <c r="Q63" s="2">
        <v>1500</v>
      </c>
      <c r="R63" s="2">
        <v>1500</v>
      </c>
      <c r="S63" s="2">
        <f>SUM(M63:R63)</f>
        <v>9000</v>
      </c>
      <c r="T63" s="32"/>
      <c r="U63" s="4"/>
    </row>
    <row r="64" spans="2:21" ht="22.5" x14ac:dyDescent="0.55000000000000004">
      <c r="B64" s="98"/>
      <c r="C64" s="103"/>
      <c r="D64" s="184"/>
      <c r="E64" s="105"/>
      <c r="F64" s="103"/>
      <c r="G64" s="184"/>
      <c r="H64" s="184"/>
      <c r="I64" s="184"/>
      <c r="J64" s="105"/>
      <c r="K64" s="98"/>
      <c r="L64" s="98"/>
      <c r="M64" s="35" t="s">
        <v>13</v>
      </c>
      <c r="N64" s="35" t="s">
        <v>14</v>
      </c>
      <c r="O64" s="35" t="s">
        <v>15</v>
      </c>
      <c r="P64" s="35" t="s">
        <v>16</v>
      </c>
      <c r="Q64" s="35" t="s">
        <v>17</v>
      </c>
      <c r="R64" s="35" t="s">
        <v>18</v>
      </c>
      <c r="S64" s="35" t="s">
        <v>19</v>
      </c>
      <c r="T64" s="35" t="s">
        <v>20</v>
      </c>
      <c r="U64" s="4"/>
    </row>
    <row r="65" spans="2:21" ht="23" thickBot="1" x14ac:dyDescent="0.6">
      <c r="B65" s="185"/>
      <c r="C65" s="186"/>
      <c r="D65" s="187"/>
      <c r="E65" s="188"/>
      <c r="F65" s="186"/>
      <c r="G65" s="187"/>
      <c r="H65" s="187"/>
      <c r="I65" s="187"/>
      <c r="J65" s="188"/>
      <c r="K65" s="185"/>
      <c r="L65" s="185"/>
      <c r="M65" s="189">
        <v>1500</v>
      </c>
      <c r="N65" s="189">
        <v>1500</v>
      </c>
      <c r="O65" s="189">
        <v>1500</v>
      </c>
      <c r="P65" s="189">
        <v>1500</v>
      </c>
      <c r="Q65" s="189">
        <v>1500</v>
      </c>
      <c r="R65" s="189">
        <v>1500</v>
      </c>
      <c r="S65" s="189">
        <f>SUM(M65:R65)</f>
        <v>9000</v>
      </c>
      <c r="T65" s="189">
        <f>S63+S65</f>
        <v>18000</v>
      </c>
      <c r="U65" s="4"/>
    </row>
    <row r="66" spans="2:21" ht="22.5" x14ac:dyDescent="0.55000000000000004">
      <c r="B66" s="98" t="s">
        <v>78</v>
      </c>
      <c r="C66" s="103" t="s">
        <v>79</v>
      </c>
      <c r="D66" s="184"/>
      <c r="E66" s="105"/>
      <c r="F66" s="190" t="s">
        <v>65</v>
      </c>
      <c r="G66" s="184"/>
      <c r="H66" s="184"/>
      <c r="I66" s="184"/>
      <c r="J66" s="105"/>
      <c r="K66" s="98" t="s">
        <v>21</v>
      </c>
      <c r="L66" s="98" t="s">
        <v>22</v>
      </c>
      <c r="M66" s="68" t="s">
        <v>5</v>
      </c>
      <c r="N66" s="68" t="s">
        <v>6</v>
      </c>
      <c r="O66" s="68" t="s">
        <v>7</v>
      </c>
      <c r="P66" s="68" t="s">
        <v>8</v>
      </c>
      <c r="Q66" s="68" t="s">
        <v>9</v>
      </c>
      <c r="R66" s="68" t="s">
        <v>10</v>
      </c>
      <c r="S66" s="68" t="s">
        <v>11</v>
      </c>
      <c r="T66" s="32"/>
      <c r="U66" s="4"/>
    </row>
    <row r="67" spans="2:21" ht="22.5" x14ac:dyDescent="0.55000000000000004">
      <c r="B67" s="98"/>
      <c r="C67" s="103"/>
      <c r="D67" s="184"/>
      <c r="E67" s="105"/>
      <c r="F67" s="103"/>
      <c r="G67" s="184"/>
      <c r="H67" s="184"/>
      <c r="I67" s="184"/>
      <c r="J67" s="105"/>
      <c r="K67" s="98"/>
      <c r="L67" s="98"/>
      <c r="M67" s="2">
        <v>300</v>
      </c>
      <c r="N67" s="2">
        <v>300</v>
      </c>
      <c r="O67" s="2">
        <v>300</v>
      </c>
      <c r="P67" s="2">
        <v>300</v>
      </c>
      <c r="Q67" s="2">
        <v>300</v>
      </c>
      <c r="R67" s="2">
        <v>300</v>
      </c>
      <c r="S67" s="2">
        <f>SUM(M67:R67)</f>
        <v>1800</v>
      </c>
      <c r="T67" s="32"/>
      <c r="U67" s="4"/>
    </row>
    <row r="68" spans="2:21" ht="22.5" x14ac:dyDescent="0.55000000000000004">
      <c r="B68" s="98"/>
      <c r="C68" s="103"/>
      <c r="D68" s="184"/>
      <c r="E68" s="105"/>
      <c r="F68" s="103"/>
      <c r="G68" s="184"/>
      <c r="H68" s="184"/>
      <c r="I68" s="184"/>
      <c r="J68" s="105"/>
      <c r="K68" s="98"/>
      <c r="L68" s="98"/>
      <c r="M68" s="35" t="s">
        <v>13</v>
      </c>
      <c r="N68" s="35" t="s">
        <v>14</v>
      </c>
      <c r="O68" s="35" t="s">
        <v>15</v>
      </c>
      <c r="P68" s="35" t="s">
        <v>16</v>
      </c>
      <c r="Q68" s="35" t="s">
        <v>17</v>
      </c>
      <c r="R68" s="35" t="s">
        <v>18</v>
      </c>
      <c r="S68" s="35" t="s">
        <v>19</v>
      </c>
      <c r="T68" s="35" t="s">
        <v>20</v>
      </c>
      <c r="U68" s="4"/>
    </row>
    <row r="69" spans="2:21" ht="23" thickBot="1" x14ac:dyDescent="0.6">
      <c r="B69" s="185"/>
      <c r="C69" s="186"/>
      <c r="D69" s="187"/>
      <c r="E69" s="188"/>
      <c r="F69" s="186"/>
      <c r="G69" s="187"/>
      <c r="H69" s="187"/>
      <c r="I69" s="187"/>
      <c r="J69" s="188"/>
      <c r="K69" s="185"/>
      <c r="L69" s="185"/>
      <c r="M69" s="189">
        <v>300</v>
      </c>
      <c r="N69" s="189">
        <v>300</v>
      </c>
      <c r="O69" s="189">
        <v>300</v>
      </c>
      <c r="P69" s="189">
        <v>300</v>
      </c>
      <c r="Q69" s="189">
        <v>300</v>
      </c>
      <c r="R69" s="189">
        <v>300</v>
      </c>
      <c r="S69" s="189">
        <f>SUM(M69:R69)</f>
        <v>1800</v>
      </c>
      <c r="T69" s="189">
        <f>S67+S69</f>
        <v>3600</v>
      </c>
      <c r="U69" s="4"/>
    </row>
    <row r="70" spans="2:21" ht="22.5" x14ac:dyDescent="0.55000000000000004">
      <c r="B70" s="98" t="s">
        <v>49</v>
      </c>
      <c r="C70" s="103" t="s">
        <v>80</v>
      </c>
      <c r="D70" s="184"/>
      <c r="E70" s="105"/>
      <c r="F70" s="190" t="s">
        <v>81</v>
      </c>
      <c r="G70" s="184"/>
      <c r="H70" s="184"/>
      <c r="I70" s="184"/>
      <c r="J70" s="105"/>
      <c r="K70" s="98" t="s">
        <v>21</v>
      </c>
      <c r="L70" s="98" t="s">
        <v>22</v>
      </c>
      <c r="M70" s="68" t="s">
        <v>5</v>
      </c>
      <c r="N70" s="68" t="s">
        <v>6</v>
      </c>
      <c r="O70" s="68" t="s">
        <v>7</v>
      </c>
      <c r="P70" s="68" t="s">
        <v>8</v>
      </c>
      <c r="Q70" s="68" t="s">
        <v>9</v>
      </c>
      <c r="R70" s="68" t="s">
        <v>10</v>
      </c>
      <c r="S70" s="68" t="s">
        <v>11</v>
      </c>
      <c r="T70" s="32"/>
      <c r="U70" s="4"/>
    </row>
    <row r="71" spans="2:21" ht="22.5" x14ac:dyDescent="0.55000000000000004">
      <c r="B71" s="98"/>
      <c r="C71" s="103"/>
      <c r="D71" s="184"/>
      <c r="E71" s="105"/>
      <c r="F71" s="103"/>
      <c r="G71" s="184"/>
      <c r="H71" s="184"/>
      <c r="I71" s="184"/>
      <c r="J71" s="105"/>
      <c r="K71" s="98"/>
      <c r="L71" s="98"/>
      <c r="M71" s="2">
        <f>M63+M67</f>
        <v>1800</v>
      </c>
      <c r="N71" s="2">
        <f t="shared" ref="N71:R73" si="5">N63+N67</f>
        <v>1800</v>
      </c>
      <c r="O71" s="2">
        <f t="shared" si="5"/>
        <v>1800</v>
      </c>
      <c r="P71" s="2">
        <f t="shared" si="5"/>
        <v>1800</v>
      </c>
      <c r="Q71" s="2">
        <f t="shared" si="5"/>
        <v>1800</v>
      </c>
      <c r="R71" s="2">
        <f t="shared" si="5"/>
        <v>1800</v>
      </c>
      <c r="S71" s="2">
        <f>SUM(M71:R71)</f>
        <v>10800</v>
      </c>
      <c r="T71" s="32"/>
      <c r="U71" s="4"/>
    </row>
    <row r="72" spans="2:21" ht="22.5" x14ac:dyDescent="0.55000000000000004">
      <c r="B72" s="98"/>
      <c r="C72" s="103"/>
      <c r="D72" s="184"/>
      <c r="E72" s="105"/>
      <c r="F72" s="103"/>
      <c r="G72" s="184"/>
      <c r="H72" s="184"/>
      <c r="I72" s="184"/>
      <c r="J72" s="105"/>
      <c r="K72" s="98"/>
      <c r="L72" s="98"/>
      <c r="M72" s="35" t="s">
        <v>13</v>
      </c>
      <c r="N72" s="35" t="s">
        <v>14</v>
      </c>
      <c r="O72" s="35" t="s">
        <v>15</v>
      </c>
      <c r="P72" s="35" t="s">
        <v>16</v>
      </c>
      <c r="Q72" s="35" t="s">
        <v>17</v>
      </c>
      <c r="R72" s="35" t="s">
        <v>18</v>
      </c>
      <c r="S72" s="35" t="s">
        <v>19</v>
      </c>
      <c r="T72" s="35" t="s">
        <v>20</v>
      </c>
      <c r="U72" s="4"/>
    </row>
    <row r="73" spans="2:21" ht="23" thickBot="1" x14ac:dyDescent="0.6">
      <c r="B73" s="185"/>
      <c r="C73" s="186"/>
      <c r="D73" s="187"/>
      <c r="E73" s="188"/>
      <c r="F73" s="186"/>
      <c r="G73" s="187"/>
      <c r="H73" s="187"/>
      <c r="I73" s="187"/>
      <c r="J73" s="188"/>
      <c r="K73" s="185"/>
      <c r="L73" s="185"/>
      <c r="M73" s="189">
        <f>M65+M69</f>
        <v>1800</v>
      </c>
      <c r="N73" s="189">
        <f t="shared" si="5"/>
        <v>1800</v>
      </c>
      <c r="O73" s="189">
        <f t="shared" si="5"/>
        <v>1800</v>
      </c>
      <c r="P73" s="189">
        <f t="shared" si="5"/>
        <v>1800</v>
      </c>
      <c r="Q73" s="189">
        <f t="shared" si="5"/>
        <v>1800</v>
      </c>
      <c r="R73" s="189">
        <f t="shared" si="5"/>
        <v>1800</v>
      </c>
      <c r="S73" s="189">
        <f>SUM(M73:R73)</f>
        <v>10800</v>
      </c>
      <c r="T73" s="189">
        <f>S71+S73</f>
        <v>21600</v>
      </c>
      <c r="U73" s="4"/>
    </row>
    <row r="74" spans="2:21" ht="22.5" x14ac:dyDescent="0.55000000000000004">
      <c r="B74" s="98" t="s">
        <v>101</v>
      </c>
      <c r="C74" s="103" t="s">
        <v>121</v>
      </c>
      <c r="D74" s="184"/>
      <c r="E74" s="105"/>
      <c r="F74" s="190" t="s">
        <v>102</v>
      </c>
      <c r="G74" s="184"/>
      <c r="H74" s="184"/>
      <c r="I74" s="184"/>
      <c r="J74" s="105"/>
      <c r="K74" s="98" t="s">
        <v>21</v>
      </c>
      <c r="L74" s="98" t="s">
        <v>22</v>
      </c>
      <c r="M74" s="68" t="s">
        <v>5</v>
      </c>
      <c r="N74" s="68" t="s">
        <v>6</v>
      </c>
      <c r="O74" s="68" t="s">
        <v>7</v>
      </c>
      <c r="P74" s="68" t="s">
        <v>8</v>
      </c>
      <c r="Q74" s="68" t="s">
        <v>9</v>
      </c>
      <c r="R74" s="68" t="s">
        <v>10</v>
      </c>
      <c r="S74" s="68" t="s">
        <v>11</v>
      </c>
      <c r="T74" s="32"/>
      <c r="U74" s="4"/>
    </row>
    <row r="75" spans="2:21" ht="22.5" x14ac:dyDescent="0.55000000000000004">
      <c r="B75" s="98"/>
      <c r="C75" s="103"/>
      <c r="D75" s="184"/>
      <c r="E75" s="105"/>
      <c r="F75" s="103"/>
      <c r="G75" s="184"/>
      <c r="H75" s="184"/>
      <c r="I75" s="184"/>
      <c r="J75" s="105"/>
      <c r="K75" s="98"/>
      <c r="L75" s="98"/>
      <c r="M75" s="2">
        <f>M55-M71</f>
        <v>100</v>
      </c>
      <c r="N75" s="2">
        <f t="shared" ref="N75:R77" si="6">N55-N71</f>
        <v>290</v>
      </c>
      <c r="O75" s="2">
        <f t="shared" si="6"/>
        <v>498</v>
      </c>
      <c r="P75" s="2">
        <f t="shared" si="6"/>
        <v>726</v>
      </c>
      <c r="Q75" s="2">
        <f t="shared" si="6"/>
        <v>974</v>
      </c>
      <c r="R75" s="2">
        <f t="shared" si="6"/>
        <v>1240</v>
      </c>
      <c r="S75" s="2">
        <f>SUM(M75:R75)</f>
        <v>3828</v>
      </c>
      <c r="T75" s="32"/>
      <c r="U75" s="4"/>
    </row>
    <row r="76" spans="2:21" ht="22.5" x14ac:dyDescent="0.55000000000000004">
      <c r="B76" s="98"/>
      <c r="C76" s="103"/>
      <c r="D76" s="184"/>
      <c r="E76" s="105"/>
      <c r="F76" s="103"/>
      <c r="G76" s="184"/>
      <c r="H76" s="184"/>
      <c r="I76" s="184"/>
      <c r="J76" s="105"/>
      <c r="K76" s="98"/>
      <c r="L76" s="98"/>
      <c r="M76" s="35" t="s">
        <v>13</v>
      </c>
      <c r="N76" s="35" t="s">
        <v>14</v>
      </c>
      <c r="O76" s="35" t="s">
        <v>15</v>
      </c>
      <c r="P76" s="35" t="s">
        <v>16</v>
      </c>
      <c r="Q76" s="35" t="s">
        <v>17</v>
      </c>
      <c r="R76" s="35" t="s">
        <v>18</v>
      </c>
      <c r="S76" s="35" t="s">
        <v>19</v>
      </c>
      <c r="T76" s="35" t="s">
        <v>20</v>
      </c>
      <c r="U76" s="4"/>
    </row>
    <row r="77" spans="2:21" ht="23" thickBot="1" x14ac:dyDescent="0.6">
      <c r="B77" s="185"/>
      <c r="C77" s="186"/>
      <c r="D77" s="187"/>
      <c r="E77" s="188"/>
      <c r="F77" s="186"/>
      <c r="G77" s="187"/>
      <c r="H77" s="187"/>
      <c r="I77" s="187"/>
      <c r="J77" s="188"/>
      <c r="K77" s="185"/>
      <c r="L77" s="185"/>
      <c r="M77" s="189">
        <f>M57-M73</f>
        <v>1544</v>
      </c>
      <c r="N77" s="189">
        <f t="shared" si="6"/>
        <v>1866</v>
      </c>
      <c r="O77" s="189">
        <f t="shared" si="6"/>
        <v>2228</v>
      </c>
      <c r="P77" s="189">
        <f t="shared" si="6"/>
        <v>2626</v>
      </c>
      <c r="Q77" s="189">
        <f t="shared" si="6"/>
        <v>3064</v>
      </c>
      <c r="R77" s="189">
        <f t="shared" si="6"/>
        <v>3538</v>
      </c>
      <c r="S77" s="189">
        <f>SUM(M77:R77)</f>
        <v>14866</v>
      </c>
      <c r="T77" s="189">
        <f>S75+S77</f>
        <v>18694</v>
      </c>
      <c r="U77" s="4"/>
    </row>
    <row r="78" spans="2:21" ht="22.5" x14ac:dyDescent="0.55000000000000004">
      <c r="B78" s="98" t="s">
        <v>50</v>
      </c>
      <c r="C78" s="103" t="s">
        <v>122</v>
      </c>
      <c r="D78" s="184"/>
      <c r="E78" s="105"/>
      <c r="F78" s="190" t="s">
        <v>103</v>
      </c>
      <c r="G78" s="184"/>
      <c r="H78" s="184"/>
      <c r="I78" s="184"/>
      <c r="J78" s="105"/>
      <c r="K78" s="98"/>
      <c r="L78" s="98" t="s">
        <v>66</v>
      </c>
      <c r="M78" s="68" t="s">
        <v>5</v>
      </c>
      <c r="N78" s="68" t="s">
        <v>6</v>
      </c>
      <c r="O78" s="68" t="s">
        <v>7</v>
      </c>
      <c r="P78" s="68" t="s">
        <v>8</v>
      </c>
      <c r="Q78" s="68" t="s">
        <v>9</v>
      </c>
      <c r="R78" s="68" t="s">
        <v>10</v>
      </c>
      <c r="S78" s="68" t="s">
        <v>11</v>
      </c>
      <c r="T78" s="32"/>
      <c r="U78" s="4"/>
    </row>
    <row r="79" spans="2:21" ht="22.5" x14ac:dyDescent="0.55000000000000004">
      <c r="B79" s="98"/>
      <c r="C79" s="103"/>
      <c r="D79" s="104"/>
      <c r="E79" s="105"/>
      <c r="F79" s="103"/>
      <c r="G79" s="104"/>
      <c r="H79" s="104"/>
      <c r="I79" s="104"/>
      <c r="J79" s="105"/>
      <c r="K79" s="98"/>
      <c r="L79" s="98"/>
      <c r="M79" s="46">
        <f>ROUND(M75/M31*100,1)</f>
        <v>1.1000000000000001</v>
      </c>
      <c r="N79" s="46">
        <f t="shared" ref="N79:S79" si="7">ROUND(N75/N31*100,1)</f>
        <v>2.8</v>
      </c>
      <c r="O79" s="46">
        <f t="shared" si="7"/>
        <v>4.3</v>
      </c>
      <c r="P79" s="46">
        <f t="shared" si="7"/>
        <v>5.7</v>
      </c>
      <c r="Q79" s="46">
        <f t="shared" si="7"/>
        <v>7</v>
      </c>
      <c r="R79" s="46">
        <f t="shared" si="7"/>
        <v>8.1999999999999993</v>
      </c>
      <c r="S79" s="46">
        <f t="shared" si="7"/>
        <v>5.2</v>
      </c>
      <c r="T79" s="32"/>
      <c r="U79" s="4"/>
    </row>
    <row r="80" spans="2:21" ht="22.5" x14ac:dyDescent="0.55000000000000004">
      <c r="B80" s="98"/>
      <c r="C80" s="103"/>
      <c r="D80" s="104"/>
      <c r="E80" s="105"/>
      <c r="F80" s="103"/>
      <c r="G80" s="104"/>
      <c r="H80" s="104"/>
      <c r="I80" s="104"/>
      <c r="J80" s="105"/>
      <c r="K80" s="98"/>
      <c r="L80" s="98"/>
      <c r="M80" s="35" t="s">
        <v>13</v>
      </c>
      <c r="N80" s="35" t="s">
        <v>14</v>
      </c>
      <c r="O80" s="35" t="s">
        <v>15</v>
      </c>
      <c r="P80" s="35" t="s">
        <v>16</v>
      </c>
      <c r="Q80" s="35" t="s">
        <v>17</v>
      </c>
      <c r="R80" s="35" t="s">
        <v>18</v>
      </c>
      <c r="S80" s="35" t="s">
        <v>19</v>
      </c>
      <c r="T80" s="35" t="s">
        <v>20</v>
      </c>
      <c r="U80" s="4"/>
    </row>
    <row r="81" spans="1:21" ht="22.5" x14ac:dyDescent="0.55000000000000004">
      <c r="B81" s="99"/>
      <c r="C81" s="106"/>
      <c r="D81" s="107"/>
      <c r="E81" s="108"/>
      <c r="F81" s="106"/>
      <c r="G81" s="107"/>
      <c r="H81" s="107"/>
      <c r="I81" s="107"/>
      <c r="J81" s="108"/>
      <c r="K81" s="99"/>
      <c r="L81" s="99"/>
      <c r="M81" s="46">
        <f t="shared" ref="M81:T81" si="8">ROUND(M77/M33*100,1)</f>
        <v>9.1999999999999993</v>
      </c>
      <c r="N81" s="46">
        <f t="shared" si="8"/>
        <v>10.199999999999999</v>
      </c>
      <c r="O81" s="46">
        <f t="shared" si="8"/>
        <v>11.1</v>
      </c>
      <c r="P81" s="46">
        <f t="shared" si="8"/>
        <v>11.9</v>
      </c>
      <c r="Q81" s="46">
        <f t="shared" si="8"/>
        <v>12.6</v>
      </c>
      <c r="R81" s="46">
        <f t="shared" si="8"/>
        <v>13.3</v>
      </c>
      <c r="S81" s="46">
        <f t="shared" si="8"/>
        <v>11.6</v>
      </c>
      <c r="T81" s="46">
        <f t="shared" si="8"/>
        <v>9.3000000000000007</v>
      </c>
      <c r="U81" s="4"/>
    </row>
    <row r="82" spans="1:21" x14ac:dyDescent="0.55000000000000004">
      <c r="A82" s="4"/>
      <c r="B82" s="4"/>
      <c r="C82" s="4"/>
      <c r="D82" s="4"/>
      <c r="E82" s="4"/>
      <c r="F82" s="4"/>
      <c r="G82" s="4"/>
      <c r="H82" s="4"/>
      <c r="I82" s="4"/>
      <c r="J82" s="4"/>
      <c r="K82" s="4"/>
      <c r="L82" s="4"/>
      <c r="M82" s="4"/>
      <c r="N82" s="4"/>
      <c r="O82" s="4"/>
      <c r="P82" s="4"/>
      <c r="Q82" s="4"/>
      <c r="R82" s="4"/>
      <c r="S82" s="4"/>
      <c r="T82" s="4"/>
      <c r="U82" s="4"/>
    </row>
  </sheetData>
  <mergeCells count="92">
    <mergeCell ref="B78:B81"/>
    <mergeCell ref="C78:E81"/>
    <mergeCell ref="F78:J81"/>
    <mergeCell ref="K78:K81"/>
    <mergeCell ref="L78:L81"/>
    <mergeCell ref="B70:B73"/>
    <mergeCell ref="C70:E73"/>
    <mergeCell ref="F70:J73"/>
    <mergeCell ref="K70:K73"/>
    <mergeCell ref="L70:L73"/>
    <mergeCell ref="B74:B77"/>
    <mergeCell ref="C74:E77"/>
    <mergeCell ref="F74:J77"/>
    <mergeCell ref="K74:K77"/>
    <mergeCell ref="L74:L77"/>
    <mergeCell ref="B62:B65"/>
    <mergeCell ref="C62:E65"/>
    <mergeCell ref="F62:J65"/>
    <mergeCell ref="K62:K65"/>
    <mergeCell ref="L62:L65"/>
    <mergeCell ref="B66:B69"/>
    <mergeCell ref="C66:E69"/>
    <mergeCell ref="F66:J69"/>
    <mergeCell ref="K66:K69"/>
    <mergeCell ref="L66:L69"/>
    <mergeCell ref="B54:B57"/>
    <mergeCell ref="C54:E57"/>
    <mergeCell ref="F54:J57"/>
    <mergeCell ref="K54:K57"/>
    <mergeCell ref="L54:L57"/>
    <mergeCell ref="B58:B61"/>
    <mergeCell ref="C58:E61"/>
    <mergeCell ref="F58:J61"/>
    <mergeCell ref="K58:K61"/>
    <mergeCell ref="L58:L61"/>
    <mergeCell ref="B46:B49"/>
    <mergeCell ref="C46:E49"/>
    <mergeCell ref="F46:J49"/>
    <mergeCell ref="K46:K49"/>
    <mergeCell ref="L46:L49"/>
    <mergeCell ref="B50:B53"/>
    <mergeCell ref="C50:E53"/>
    <mergeCell ref="F50:J53"/>
    <mergeCell ref="K50:K53"/>
    <mergeCell ref="L50:L53"/>
    <mergeCell ref="L34:L37"/>
    <mergeCell ref="B38:B41"/>
    <mergeCell ref="C38:E41"/>
    <mergeCell ref="F38:J41"/>
    <mergeCell ref="K38:K41"/>
    <mergeCell ref="L38:L41"/>
    <mergeCell ref="B34:B37"/>
    <mergeCell ref="C34:E37"/>
    <mergeCell ref="F34:J37"/>
    <mergeCell ref="K34:K37"/>
    <mergeCell ref="B42:B45"/>
    <mergeCell ref="C42:E45"/>
    <mergeCell ref="F42:J45"/>
    <mergeCell ref="K42:K45"/>
    <mergeCell ref="L42:L45"/>
    <mergeCell ref="C7:E7"/>
    <mergeCell ref="G7:I7"/>
    <mergeCell ref="B2:I2"/>
    <mergeCell ref="J2:L2"/>
    <mergeCell ref="B4:T4"/>
    <mergeCell ref="B5:T5"/>
    <mergeCell ref="L30:L33"/>
    <mergeCell ref="K30:K33"/>
    <mergeCell ref="F30:J33"/>
    <mergeCell ref="K26:K29"/>
    <mergeCell ref="L26:L29"/>
    <mergeCell ref="C30:E33"/>
    <mergeCell ref="B30:B33"/>
    <mergeCell ref="B26:B29"/>
    <mergeCell ref="C26:E29"/>
    <mergeCell ref="F26:J29"/>
    <mergeCell ref="B23:B25"/>
    <mergeCell ref="C23:E25"/>
    <mergeCell ref="F23:J25"/>
    <mergeCell ref="K23:K25"/>
    <mergeCell ref="L23:L25"/>
    <mergeCell ref="B9:T9"/>
    <mergeCell ref="B11:T11"/>
    <mergeCell ref="B21:T21"/>
    <mergeCell ref="C22:E22"/>
    <mergeCell ref="F22:J22"/>
    <mergeCell ref="D15:E15"/>
    <mergeCell ref="D16:E16"/>
    <mergeCell ref="B19:C19"/>
    <mergeCell ref="D19:G19"/>
    <mergeCell ref="H19:K19"/>
    <mergeCell ref="B18:C18"/>
  </mergeCells>
  <phoneticPr fontId="1"/>
  <printOptions horizontalCentered="1"/>
  <pageMargins left="0" right="0" top="0.59055118110236227" bottom="0.59055118110236227" header="0.31496062992125984" footer="0.31496062992125984"/>
  <pageSetup paperSize="8" scale="60" orientation="landscape"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93"/>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27</v>
      </c>
      <c r="C1" s="5"/>
      <c r="D1" s="5"/>
      <c r="E1" s="5"/>
      <c r="F1" s="5"/>
      <c r="G1" s="5"/>
      <c r="H1" s="5"/>
      <c r="I1" s="5"/>
      <c r="J1" s="5"/>
      <c r="K1" s="6"/>
      <c r="L1" s="6"/>
      <c r="M1" s="6"/>
      <c r="N1" s="6"/>
      <c r="O1" s="6"/>
      <c r="P1" s="6"/>
      <c r="Q1" s="6"/>
      <c r="R1" s="6"/>
      <c r="S1" s="33"/>
      <c r="T1" s="33"/>
    </row>
    <row r="2" spans="2:20" ht="38" x14ac:dyDescent="1.25">
      <c r="B2" s="124" t="s">
        <v>28</v>
      </c>
      <c r="C2" s="124"/>
      <c r="D2" s="124"/>
      <c r="E2" s="124"/>
      <c r="F2" s="124"/>
      <c r="G2" s="124"/>
      <c r="H2" s="124"/>
      <c r="I2" s="124"/>
      <c r="J2" s="125" t="s">
        <v>110</v>
      </c>
      <c r="K2" s="125"/>
      <c r="L2" s="125"/>
      <c r="M2" s="39" t="s">
        <v>111</v>
      </c>
      <c r="N2" s="39"/>
      <c r="O2" s="39"/>
      <c r="P2" s="39"/>
      <c r="Q2" s="39"/>
      <c r="R2" s="39"/>
      <c r="S2" s="39"/>
      <c r="T2" s="7"/>
    </row>
    <row r="3" spans="2:20" ht="31.5" x14ac:dyDescent="1.05">
      <c r="B3" s="8"/>
      <c r="C3" s="29" t="s">
        <v>35</v>
      </c>
      <c r="D3" s="8"/>
      <c r="E3" s="8"/>
      <c r="F3" s="8"/>
      <c r="G3" s="29" t="s">
        <v>53</v>
      </c>
      <c r="H3" s="8"/>
      <c r="I3" s="8"/>
      <c r="J3" s="40" t="s">
        <v>132</v>
      </c>
      <c r="K3" s="9"/>
      <c r="L3" s="9"/>
      <c r="M3" s="9"/>
      <c r="N3" s="9"/>
      <c r="O3" s="9"/>
      <c r="P3" s="9"/>
      <c r="Q3" s="9"/>
      <c r="R3" s="9"/>
      <c r="S3" s="9"/>
      <c r="T3" s="10"/>
    </row>
    <row r="4" spans="2:20" ht="22.5" x14ac:dyDescent="0.55000000000000004">
      <c r="B4" s="126" t="s">
        <v>0</v>
      </c>
      <c r="C4" s="127"/>
      <c r="D4" s="127"/>
      <c r="E4" s="127"/>
      <c r="F4" s="127"/>
      <c r="G4" s="127"/>
      <c r="H4" s="127"/>
      <c r="I4" s="127"/>
      <c r="J4" s="127"/>
      <c r="K4" s="127"/>
      <c r="L4" s="127"/>
      <c r="M4" s="127"/>
      <c r="N4" s="127"/>
      <c r="O4" s="127"/>
      <c r="P4" s="127"/>
      <c r="Q4" s="127"/>
      <c r="R4" s="127"/>
      <c r="S4" s="127"/>
      <c r="T4" s="128"/>
    </row>
    <row r="5" spans="2:20" ht="67.900000000000006" customHeight="1" x14ac:dyDescent="0.55000000000000004">
      <c r="B5" s="80" t="s">
        <v>118</v>
      </c>
      <c r="C5" s="81"/>
      <c r="D5" s="81"/>
      <c r="E5" s="81"/>
      <c r="F5" s="81"/>
      <c r="G5" s="81"/>
      <c r="H5" s="81"/>
      <c r="I5" s="81"/>
      <c r="J5" s="81"/>
      <c r="K5" s="81"/>
      <c r="L5" s="81"/>
      <c r="M5" s="81"/>
      <c r="N5" s="81"/>
      <c r="O5" s="81"/>
      <c r="P5" s="81"/>
      <c r="Q5" s="81"/>
      <c r="R5" s="81"/>
      <c r="S5" s="81"/>
      <c r="T5" s="82"/>
    </row>
    <row r="6" spans="2:20" ht="6" customHeight="1" x14ac:dyDescent="0.55000000000000004"/>
    <row r="7" spans="2:20" ht="28.5" x14ac:dyDescent="0.95">
      <c r="B7" s="12">
        <v>1</v>
      </c>
      <c r="C7" s="120" t="s">
        <v>52</v>
      </c>
      <c r="D7" s="121"/>
      <c r="E7" s="122"/>
      <c r="F7" s="11">
        <v>1</v>
      </c>
      <c r="G7" s="123" t="s">
        <v>24</v>
      </c>
      <c r="H7" s="123"/>
      <c r="I7" s="123"/>
      <c r="J7" s="30"/>
      <c r="K7" s="30"/>
      <c r="L7" s="30"/>
      <c r="M7" s="30"/>
      <c r="N7" s="30"/>
      <c r="O7" s="30"/>
      <c r="P7" s="30"/>
      <c r="Q7" s="30"/>
      <c r="R7" s="30"/>
      <c r="S7" s="30"/>
      <c r="T7" s="31"/>
    </row>
    <row r="8" spans="2:20" ht="7.15" customHeight="1" x14ac:dyDescent="0.55000000000000004">
      <c r="B8" s="14"/>
      <c r="T8" s="15"/>
    </row>
    <row r="9" spans="2:20" ht="81.400000000000006" customHeight="1" x14ac:dyDescent="0.55000000000000004">
      <c r="B9" s="77" t="s">
        <v>112</v>
      </c>
      <c r="C9" s="78"/>
      <c r="D9" s="78"/>
      <c r="E9" s="78"/>
      <c r="F9" s="78"/>
      <c r="G9" s="78"/>
      <c r="H9" s="78"/>
      <c r="I9" s="78"/>
      <c r="J9" s="78"/>
      <c r="K9" s="78"/>
      <c r="L9" s="78"/>
      <c r="M9" s="78"/>
      <c r="N9" s="78"/>
      <c r="O9" s="78"/>
      <c r="P9" s="78"/>
      <c r="Q9" s="78"/>
      <c r="R9" s="78"/>
      <c r="S9" s="78"/>
      <c r="T9" s="79"/>
    </row>
    <row r="10" spans="2:20" x14ac:dyDescent="0.55000000000000004">
      <c r="B10" s="14"/>
      <c r="T10" s="15"/>
    </row>
    <row r="11" spans="2:20" ht="106.15" customHeight="1" x14ac:dyDescent="0.55000000000000004">
      <c r="B11" s="80" t="s">
        <v>115</v>
      </c>
      <c r="C11" s="81"/>
      <c r="D11" s="81"/>
      <c r="E11" s="81"/>
      <c r="F11" s="81"/>
      <c r="G11" s="81"/>
      <c r="H11" s="81"/>
      <c r="I11" s="81"/>
      <c r="J11" s="81"/>
      <c r="K11" s="81"/>
      <c r="L11" s="81"/>
      <c r="M11" s="81"/>
      <c r="N11" s="81"/>
      <c r="O11" s="81"/>
      <c r="P11" s="81"/>
      <c r="Q11" s="81"/>
      <c r="R11" s="81"/>
      <c r="S11" s="81"/>
      <c r="T11" s="82"/>
    </row>
    <row r="12" spans="2:20" ht="19.899999999999999"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899999999999999" customHeight="1" thickBot="1" x14ac:dyDescent="0.6">
      <c r="B13" s="43"/>
      <c r="C13" s="44" t="s">
        <v>57</v>
      </c>
      <c r="D13" s="44"/>
      <c r="E13" s="44"/>
      <c r="F13" s="44"/>
      <c r="G13" s="44"/>
      <c r="H13" s="44"/>
      <c r="I13" s="44"/>
      <c r="J13" s="44"/>
      <c r="K13" s="44"/>
      <c r="L13" s="44"/>
      <c r="M13" s="44"/>
      <c r="N13" s="44"/>
      <c r="O13" s="44"/>
      <c r="P13" s="44"/>
      <c r="Q13" s="44"/>
      <c r="R13" s="44"/>
      <c r="S13" s="44"/>
      <c r="T13" s="45"/>
    </row>
    <row r="14" spans="2:20" ht="19.899999999999999" customHeight="1" thickBot="1" x14ac:dyDescent="0.6">
      <c r="B14" s="43"/>
      <c r="C14" s="41" t="s">
        <v>54</v>
      </c>
      <c r="D14" s="44"/>
      <c r="E14" s="44"/>
      <c r="F14" s="44"/>
      <c r="G14" s="44"/>
      <c r="H14" s="44"/>
      <c r="I14" s="44"/>
      <c r="J14" s="44"/>
      <c r="K14" s="44"/>
      <c r="L14" s="44"/>
      <c r="M14" s="44"/>
      <c r="N14" s="44"/>
      <c r="O14" s="44"/>
      <c r="P14" s="44"/>
      <c r="Q14" s="44"/>
      <c r="R14" s="44"/>
      <c r="S14" s="44"/>
      <c r="T14" s="45"/>
    </row>
    <row r="15" spans="2:20" ht="19.899999999999999" customHeight="1" thickBot="1" x14ac:dyDescent="0.6">
      <c r="B15" s="43"/>
      <c r="C15" s="44"/>
      <c r="D15" s="89" t="s">
        <v>56</v>
      </c>
      <c r="E15" s="90"/>
      <c r="F15" s="44"/>
      <c r="G15" s="44" t="s">
        <v>63</v>
      </c>
      <c r="H15" s="44"/>
      <c r="I15" s="44"/>
      <c r="J15" s="44"/>
      <c r="K15" s="44"/>
      <c r="L15" s="44"/>
      <c r="M15" s="44"/>
      <c r="N15" s="44"/>
      <c r="O15" s="44"/>
      <c r="P15" s="44"/>
      <c r="Q15" s="44"/>
      <c r="R15" s="44"/>
      <c r="S15" s="44"/>
      <c r="T15" s="45"/>
    </row>
    <row r="16" spans="2:20" ht="19.899999999999999" customHeight="1" thickBot="1" x14ac:dyDescent="0.6">
      <c r="B16" s="43"/>
      <c r="C16" s="44"/>
      <c r="D16" s="89" t="s">
        <v>58</v>
      </c>
      <c r="E16" s="90"/>
      <c r="F16" s="44"/>
      <c r="G16" s="44" t="s">
        <v>113</v>
      </c>
      <c r="H16" s="44"/>
      <c r="I16" s="44"/>
      <c r="J16" s="44"/>
      <c r="K16" s="44"/>
      <c r="L16" s="44"/>
      <c r="M16" s="44"/>
      <c r="N16" s="44"/>
      <c r="O16" s="44"/>
      <c r="P16" s="44"/>
      <c r="Q16" s="44"/>
      <c r="R16" s="44"/>
      <c r="S16" s="44"/>
      <c r="T16" s="45"/>
    </row>
    <row r="17" spans="2:21" ht="19.899999999999999" customHeight="1" thickBot="1" x14ac:dyDescent="0.6">
      <c r="B17" s="43"/>
      <c r="C17" s="44"/>
      <c r="D17" s="44"/>
      <c r="E17" s="44"/>
      <c r="F17" s="44"/>
      <c r="G17" s="44"/>
      <c r="H17" s="44"/>
      <c r="I17" s="44"/>
      <c r="J17" s="44"/>
      <c r="K17" s="44"/>
      <c r="L17" s="44"/>
      <c r="M17" s="44"/>
      <c r="N17" s="44"/>
      <c r="O17" s="44"/>
      <c r="P17" s="44"/>
      <c r="Q17" s="44"/>
      <c r="R17" s="44"/>
      <c r="S17" s="44"/>
      <c r="T17" s="45"/>
    </row>
    <row r="18" spans="2:21" ht="19.899999999999999" customHeight="1" thickBot="1" x14ac:dyDescent="0.6">
      <c r="B18" s="94" t="s">
        <v>59</v>
      </c>
      <c r="C18" s="96"/>
      <c r="D18" s="44"/>
      <c r="E18" s="44"/>
      <c r="F18" s="44"/>
      <c r="G18" s="44"/>
      <c r="H18" s="44"/>
      <c r="I18" s="44"/>
      <c r="J18" s="44"/>
      <c r="K18" s="44"/>
      <c r="L18" s="44"/>
      <c r="M18" s="44"/>
      <c r="N18" s="44"/>
      <c r="O18" s="44"/>
      <c r="P18" s="44"/>
      <c r="Q18" s="44"/>
      <c r="R18" s="44"/>
      <c r="S18" s="44"/>
      <c r="T18" s="45"/>
    </row>
    <row r="19" spans="2:21" ht="19.899999999999999" customHeight="1" thickBot="1" x14ac:dyDescent="0.6">
      <c r="B19" s="89" t="s">
        <v>60</v>
      </c>
      <c r="C19" s="90"/>
      <c r="D19" s="91" t="s">
        <v>61</v>
      </c>
      <c r="E19" s="92"/>
      <c r="F19" s="92"/>
      <c r="G19" s="93"/>
      <c r="H19" s="94" t="s">
        <v>114</v>
      </c>
      <c r="I19" s="95"/>
      <c r="J19" s="95"/>
      <c r="K19" s="96"/>
      <c r="L19" s="44"/>
      <c r="M19" s="44"/>
      <c r="N19" s="44"/>
      <c r="O19" s="44"/>
      <c r="P19" s="44"/>
      <c r="Q19" s="44"/>
      <c r="R19" s="44"/>
      <c r="S19" s="44"/>
      <c r="T19" s="45"/>
    </row>
    <row r="20" spans="2:21" ht="19.899999999999999" customHeight="1" thickBot="1" x14ac:dyDescent="0.6">
      <c r="B20" s="43"/>
      <c r="C20" s="44"/>
      <c r="D20" s="44"/>
      <c r="E20" s="44"/>
      <c r="F20" s="44"/>
      <c r="G20" s="44"/>
      <c r="H20" s="44"/>
      <c r="I20" s="44"/>
      <c r="J20" s="44"/>
      <c r="K20" s="44"/>
      <c r="L20" s="44"/>
      <c r="M20" s="44"/>
      <c r="N20" s="44"/>
      <c r="O20" s="44"/>
      <c r="P20" s="44"/>
      <c r="Q20" s="44"/>
      <c r="R20" s="44"/>
      <c r="S20" s="44"/>
      <c r="T20" s="45"/>
    </row>
    <row r="21" spans="2:21" ht="29" thickBot="1" x14ac:dyDescent="0.6">
      <c r="B21" s="83" t="s">
        <v>105</v>
      </c>
      <c r="C21" s="84"/>
      <c r="D21" s="84"/>
      <c r="E21" s="84"/>
      <c r="F21" s="84"/>
      <c r="G21" s="84"/>
      <c r="H21" s="84"/>
      <c r="I21" s="84"/>
      <c r="J21" s="84"/>
      <c r="K21" s="84"/>
      <c r="L21" s="84"/>
      <c r="M21" s="84"/>
      <c r="N21" s="84"/>
      <c r="O21" s="84"/>
      <c r="P21" s="84"/>
      <c r="Q21" s="84"/>
      <c r="R21" s="84"/>
      <c r="S21" s="84"/>
      <c r="T21" s="85"/>
    </row>
    <row r="22" spans="2:21" ht="22.5" x14ac:dyDescent="0.55000000000000004">
      <c r="B22" s="37" t="s">
        <v>1</v>
      </c>
      <c r="C22" s="86" t="s">
        <v>2</v>
      </c>
      <c r="D22" s="87"/>
      <c r="E22" s="88"/>
      <c r="F22" s="86" t="s">
        <v>12</v>
      </c>
      <c r="G22" s="87"/>
      <c r="H22" s="87"/>
      <c r="I22" s="87"/>
      <c r="J22" s="88"/>
      <c r="K22" s="34" t="s">
        <v>3</v>
      </c>
      <c r="L22" s="34" t="s">
        <v>4</v>
      </c>
      <c r="M22" s="35" t="s">
        <v>5</v>
      </c>
      <c r="N22" s="35" t="s">
        <v>6</v>
      </c>
      <c r="O22" s="35" t="s">
        <v>7</v>
      </c>
      <c r="P22" s="35" t="s">
        <v>8</v>
      </c>
      <c r="Q22" s="35" t="s">
        <v>9</v>
      </c>
      <c r="R22" s="35" t="s">
        <v>10</v>
      </c>
      <c r="S22" s="35" t="s">
        <v>11</v>
      </c>
      <c r="T22" s="36"/>
    </row>
    <row r="23" spans="2:21" ht="22.5" x14ac:dyDescent="0.55000000000000004">
      <c r="B23" s="97" t="s">
        <v>23</v>
      </c>
      <c r="C23" s="129" t="s">
        <v>119</v>
      </c>
      <c r="D23" s="130"/>
      <c r="E23" s="131"/>
      <c r="F23" s="132" t="s">
        <v>120</v>
      </c>
      <c r="G23" s="101"/>
      <c r="H23" s="101"/>
      <c r="I23" s="101"/>
      <c r="J23" s="102"/>
      <c r="K23" s="97" t="s">
        <v>21</v>
      </c>
      <c r="L23" s="97" t="s">
        <v>22</v>
      </c>
      <c r="M23" s="2">
        <f>A①_営業部_入力!M39</f>
        <v>6650</v>
      </c>
      <c r="N23" s="2">
        <f>A①_営業部_入力!N39</f>
        <v>7315</v>
      </c>
      <c r="O23" s="2">
        <f>A①_営業部_入力!O39</f>
        <v>8047</v>
      </c>
      <c r="P23" s="2">
        <f>A①_営業部_入力!P39</f>
        <v>8845</v>
      </c>
      <c r="Q23" s="2">
        <f>A①_営業部_入力!Q39</f>
        <v>9709</v>
      </c>
      <c r="R23" s="2">
        <f>A①_営業部_入力!R39</f>
        <v>10640</v>
      </c>
      <c r="S23" s="2">
        <f>SUM(M23:R23)</f>
        <v>51206</v>
      </c>
      <c r="T23" s="32"/>
    </row>
    <row r="24" spans="2:21" ht="22.5" x14ac:dyDescent="0.55000000000000004">
      <c r="B24" s="98"/>
      <c r="C24" s="115"/>
      <c r="D24" s="182"/>
      <c r="E24" s="116"/>
      <c r="F24" s="103"/>
      <c r="G24" s="184"/>
      <c r="H24" s="184"/>
      <c r="I24" s="184"/>
      <c r="J24" s="105"/>
      <c r="K24" s="98"/>
      <c r="L24" s="98"/>
      <c r="M24" s="35" t="s">
        <v>13</v>
      </c>
      <c r="N24" s="35" t="s">
        <v>14</v>
      </c>
      <c r="O24" s="35" t="s">
        <v>15</v>
      </c>
      <c r="P24" s="35" t="s">
        <v>16</v>
      </c>
      <c r="Q24" s="35" t="s">
        <v>17</v>
      </c>
      <c r="R24" s="35" t="s">
        <v>18</v>
      </c>
      <c r="S24" s="35" t="s">
        <v>19</v>
      </c>
      <c r="T24" s="35" t="s">
        <v>20</v>
      </c>
    </row>
    <row r="25" spans="2:21" ht="23" thickBot="1" x14ac:dyDescent="0.6">
      <c r="B25" s="185"/>
      <c r="C25" s="191"/>
      <c r="D25" s="192"/>
      <c r="E25" s="193"/>
      <c r="F25" s="186"/>
      <c r="G25" s="187"/>
      <c r="H25" s="187"/>
      <c r="I25" s="187"/>
      <c r="J25" s="188"/>
      <c r="K25" s="185"/>
      <c r="L25" s="185"/>
      <c r="M25" s="189">
        <f>A①_営業部_入力!M41</f>
        <v>11704</v>
      </c>
      <c r="N25" s="189">
        <f>A①_営業部_入力!N41</f>
        <v>12835</v>
      </c>
      <c r="O25" s="189">
        <f>A①_営業部_入力!O41</f>
        <v>14098</v>
      </c>
      <c r="P25" s="189">
        <f>A①_営業部_入力!P41</f>
        <v>15495</v>
      </c>
      <c r="Q25" s="189">
        <f>A①_営業部_入力!Q41</f>
        <v>17024</v>
      </c>
      <c r="R25" s="189">
        <f>A①_営業部_入力!R41</f>
        <v>18687</v>
      </c>
      <c r="S25" s="189">
        <f>SUM(M25:R25)</f>
        <v>89843</v>
      </c>
      <c r="T25" s="189">
        <f>S23+S25</f>
        <v>141049</v>
      </c>
    </row>
    <row r="26" spans="2:21" ht="22.5" x14ac:dyDescent="0.55000000000000004">
      <c r="B26" s="98" t="s">
        <v>34</v>
      </c>
      <c r="C26" s="115" t="s">
        <v>43</v>
      </c>
      <c r="D26" s="182"/>
      <c r="E26" s="116"/>
      <c r="F26" s="183" t="s">
        <v>106</v>
      </c>
      <c r="G26" s="182"/>
      <c r="H26" s="182"/>
      <c r="I26" s="182"/>
      <c r="J26" s="116"/>
      <c r="K26" s="98" t="s">
        <v>82</v>
      </c>
      <c r="L26" s="98" t="s">
        <v>44</v>
      </c>
      <c r="M26" s="68" t="s">
        <v>5</v>
      </c>
      <c r="N26" s="68" t="s">
        <v>6</v>
      </c>
      <c r="O26" s="68" t="s">
        <v>7</v>
      </c>
      <c r="P26" s="68" t="s">
        <v>8</v>
      </c>
      <c r="Q26" s="68" t="s">
        <v>9</v>
      </c>
      <c r="R26" s="68" t="s">
        <v>10</v>
      </c>
      <c r="S26" s="68" t="s">
        <v>11</v>
      </c>
      <c r="T26" s="32"/>
    </row>
    <row r="27" spans="2:21" ht="22.5" x14ac:dyDescent="0.55000000000000004">
      <c r="B27" s="98"/>
      <c r="C27" s="115"/>
      <c r="D27" s="182"/>
      <c r="E27" s="116"/>
      <c r="F27" s="115"/>
      <c r="G27" s="182"/>
      <c r="H27" s="182"/>
      <c r="I27" s="182"/>
      <c r="J27" s="116"/>
      <c r="K27" s="98"/>
      <c r="L27" s="98"/>
      <c r="M27" s="38">
        <f>A①_営業部_入力!M27</f>
        <v>100</v>
      </c>
      <c r="N27" s="38">
        <f>A①_営業部_入力!N27</f>
        <v>110</v>
      </c>
      <c r="O27" s="38">
        <f>A①_営業部_入力!O27</f>
        <v>121</v>
      </c>
      <c r="P27" s="38">
        <f>A①_営業部_入力!P27</f>
        <v>133</v>
      </c>
      <c r="Q27" s="38">
        <f>A①_営業部_入力!Q27</f>
        <v>146</v>
      </c>
      <c r="R27" s="38">
        <f>A①_営業部_入力!R27</f>
        <v>160</v>
      </c>
      <c r="S27" s="38">
        <f>SUM(M27:R27)</f>
        <v>770</v>
      </c>
      <c r="T27" s="32"/>
    </row>
    <row r="28" spans="2:21" ht="22.5" x14ac:dyDescent="0.55000000000000004">
      <c r="B28" s="98"/>
      <c r="C28" s="115"/>
      <c r="D28" s="182"/>
      <c r="E28" s="116"/>
      <c r="F28" s="115"/>
      <c r="G28" s="182"/>
      <c r="H28" s="182"/>
      <c r="I28" s="182"/>
      <c r="J28" s="116"/>
      <c r="K28" s="98"/>
      <c r="L28" s="98"/>
      <c r="M28" s="35" t="s">
        <v>13</v>
      </c>
      <c r="N28" s="35" t="s">
        <v>14</v>
      </c>
      <c r="O28" s="35" t="s">
        <v>15</v>
      </c>
      <c r="P28" s="35" t="s">
        <v>16</v>
      </c>
      <c r="Q28" s="35" t="s">
        <v>17</v>
      </c>
      <c r="R28" s="35" t="s">
        <v>18</v>
      </c>
      <c r="S28" s="35" t="s">
        <v>19</v>
      </c>
      <c r="T28" s="35" t="s">
        <v>20</v>
      </c>
    </row>
    <row r="29" spans="2:21" ht="23" thickBot="1" x14ac:dyDescent="0.6">
      <c r="B29" s="185"/>
      <c r="C29" s="191"/>
      <c r="D29" s="192"/>
      <c r="E29" s="193"/>
      <c r="F29" s="191"/>
      <c r="G29" s="192"/>
      <c r="H29" s="192"/>
      <c r="I29" s="192"/>
      <c r="J29" s="193"/>
      <c r="K29" s="185"/>
      <c r="L29" s="185"/>
      <c r="M29" s="194">
        <f>A①_営業部_入力!M29</f>
        <v>176</v>
      </c>
      <c r="N29" s="194">
        <f>A①_営業部_入力!N29</f>
        <v>193</v>
      </c>
      <c r="O29" s="194">
        <f>A①_営業部_入力!O29</f>
        <v>212</v>
      </c>
      <c r="P29" s="194">
        <f>A①_営業部_入力!P29</f>
        <v>233</v>
      </c>
      <c r="Q29" s="194">
        <f>A①_営業部_入力!Q29</f>
        <v>256</v>
      </c>
      <c r="R29" s="194">
        <f>A①_営業部_入力!R29</f>
        <v>281</v>
      </c>
      <c r="S29" s="194">
        <f>SUM(M29:R29)</f>
        <v>1351</v>
      </c>
      <c r="T29" s="194">
        <f>S27+S29</f>
        <v>2121</v>
      </c>
    </row>
    <row r="30" spans="2:21" ht="18" customHeight="1" x14ac:dyDescent="0.55000000000000004">
      <c r="B30" s="98" t="s">
        <v>40</v>
      </c>
      <c r="C30" s="103" t="s">
        <v>83</v>
      </c>
      <c r="D30" s="184"/>
      <c r="E30" s="105"/>
      <c r="F30" s="190" t="s">
        <v>109</v>
      </c>
      <c r="G30" s="184"/>
      <c r="H30" s="184"/>
      <c r="I30" s="184"/>
      <c r="J30" s="105"/>
      <c r="K30" s="98" t="s">
        <v>82</v>
      </c>
      <c r="L30" s="98" t="s">
        <v>44</v>
      </c>
      <c r="M30" s="68" t="s">
        <v>5</v>
      </c>
      <c r="N30" s="68" t="s">
        <v>6</v>
      </c>
      <c r="O30" s="68" t="s">
        <v>7</v>
      </c>
      <c r="P30" s="68" t="s">
        <v>8</v>
      </c>
      <c r="Q30" s="68" t="s">
        <v>9</v>
      </c>
      <c r="R30" s="68" t="s">
        <v>10</v>
      </c>
      <c r="S30" s="68" t="s">
        <v>11</v>
      </c>
      <c r="T30" s="32"/>
    </row>
    <row r="31" spans="2:21" ht="22.5" x14ac:dyDescent="0.55000000000000004">
      <c r="B31" s="98"/>
      <c r="C31" s="103"/>
      <c r="D31" s="184"/>
      <c r="E31" s="105"/>
      <c r="F31" s="103"/>
      <c r="G31" s="184"/>
      <c r="H31" s="184"/>
      <c r="I31" s="184"/>
      <c r="J31" s="105"/>
      <c r="K31" s="98"/>
      <c r="L31" s="98"/>
      <c r="M31" s="2">
        <v>200</v>
      </c>
      <c r="N31" s="42">
        <f>M43</f>
        <v>400</v>
      </c>
      <c r="O31" s="42">
        <f t="shared" ref="O31:R33" si="0">N43</f>
        <v>590</v>
      </c>
      <c r="P31" s="42">
        <f t="shared" si="0"/>
        <v>769</v>
      </c>
      <c r="Q31" s="42">
        <f t="shared" si="0"/>
        <v>936</v>
      </c>
      <c r="R31" s="42">
        <f t="shared" si="0"/>
        <v>1090</v>
      </c>
      <c r="S31" s="2">
        <f>M31</f>
        <v>200</v>
      </c>
      <c r="T31" s="32"/>
    </row>
    <row r="32" spans="2:21" ht="22.5" x14ac:dyDescent="0.55000000000000004">
      <c r="B32" s="98"/>
      <c r="C32" s="103"/>
      <c r="D32" s="184"/>
      <c r="E32" s="105"/>
      <c r="F32" s="103"/>
      <c r="G32" s="184"/>
      <c r="H32" s="184"/>
      <c r="I32" s="184"/>
      <c r="J32" s="105"/>
      <c r="K32" s="98"/>
      <c r="L32" s="98"/>
      <c r="M32" s="35" t="s">
        <v>13</v>
      </c>
      <c r="N32" s="35" t="s">
        <v>14</v>
      </c>
      <c r="O32" s="35" t="s">
        <v>15</v>
      </c>
      <c r="P32" s="35" t="s">
        <v>16</v>
      </c>
      <c r="Q32" s="35" t="s">
        <v>17</v>
      </c>
      <c r="R32" s="35" t="s">
        <v>18</v>
      </c>
      <c r="S32" s="35" t="s">
        <v>19</v>
      </c>
      <c r="T32" s="35" t="s">
        <v>20</v>
      </c>
      <c r="U32" s="3"/>
    </row>
    <row r="33" spans="2:21" ht="23" thickBot="1" x14ac:dyDescent="0.6">
      <c r="B33" s="185"/>
      <c r="C33" s="186"/>
      <c r="D33" s="187"/>
      <c r="E33" s="188"/>
      <c r="F33" s="186"/>
      <c r="G33" s="187"/>
      <c r="H33" s="187"/>
      <c r="I33" s="187"/>
      <c r="J33" s="188"/>
      <c r="K33" s="185"/>
      <c r="L33" s="185"/>
      <c r="M33" s="199">
        <f>R43</f>
        <v>1230</v>
      </c>
      <c r="N33" s="199">
        <f>M45</f>
        <v>1354</v>
      </c>
      <c r="O33" s="199">
        <f t="shared" si="0"/>
        <v>1461</v>
      </c>
      <c r="P33" s="199">
        <f t="shared" si="0"/>
        <v>1549</v>
      </c>
      <c r="Q33" s="199">
        <f t="shared" si="0"/>
        <v>1616</v>
      </c>
      <c r="R33" s="199">
        <f t="shared" si="0"/>
        <v>1660</v>
      </c>
      <c r="S33" s="189">
        <f>M33</f>
        <v>1230</v>
      </c>
      <c r="T33" s="189">
        <f>M31</f>
        <v>200</v>
      </c>
      <c r="U33" s="4"/>
    </row>
    <row r="34" spans="2:21" ht="22.5" x14ac:dyDescent="0.55000000000000004">
      <c r="B34" s="98" t="s">
        <v>45</v>
      </c>
      <c r="C34" s="103" t="s">
        <v>84</v>
      </c>
      <c r="D34" s="184"/>
      <c r="E34" s="105"/>
      <c r="F34" s="190" t="s">
        <v>65</v>
      </c>
      <c r="G34" s="184"/>
      <c r="H34" s="184"/>
      <c r="I34" s="184"/>
      <c r="J34" s="105"/>
      <c r="K34" s="98" t="s">
        <v>82</v>
      </c>
      <c r="L34" s="98" t="s">
        <v>44</v>
      </c>
      <c r="M34" s="68" t="s">
        <v>5</v>
      </c>
      <c r="N34" s="68" t="s">
        <v>6</v>
      </c>
      <c r="O34" s="68" t="s">
        <v>7</v>
      </c>
      <c r="P34" s="68" t="s">
        <v>8</v>
      </c>
      <c r="Q34" s="68" t="s">
        <v>9</v>
      </c>
      <c r="R34" s="68" t="s">
        <v>10</v>
      </c>
      <c r="S34" s="68" t="s">
        <v>11</v>
      </c>
      <c r="T34" s="32"/>
      <c r="U34" s="4"/>
    </row>
    <row r="35" spans="2:21" ht="22.5" x14ac:dyDescent="0.55000000000000004">
      <c r="B35" s="98"/>
      <c r="C35" s="103"/>
      <c r="D35" s="184"/>
      <c r="E35" s="105"/>
      <c r="F35" s="103"/>
      <c r="G35" s="184"/>
      <c r="H35" s="184"/>
      <c r="I35" s="184"/>
      <c r="J35" s="105"/>
      <c r="K35" s="98"/>
      <c r="L35" s="98"/>
      <c r="M35" s="2">
        <v>300</v>
      </c>
      <c r="N35" s="2">
        <v>300</v>
      </c>
      <c r="O35" s="2">
        <v>300</v>
      </c>
      <c r="P35" s="2">
        <v>300</v>
      </c>
      <c r="Q35" s="2">
        <v>300</v>
      </c>
      <c r="R35" s="2">
        <v>300</v>
      </c>
      <c r="S35" s="2">
        <f>SUM(M35:R35)</f>
        <v>1800</v>
      </c>
      <c r="T35" s="32"/>
      <c r="U35" s="4"/>
    </row>
    <row r="36" spans="2:21" ht="22.5" x14ac:dyDescent="0.55000000000000004">
      <c r="B36" s="98"/>
      <c r="C36" s="103"/>
      <c r="D36" s="184"/>
      <c r="E36" s="105"/>
      <c r="F36" s="103"/>
      <c r="G36" s="184"/>
      <c r="H36" s="184"/>
      <c r="I36" s="184"/>
      <c r="J36" s="105"/>
      <c r="K36" s="98"/>
      <c r="L36" s="98"/>
      <c r="M36" s="35" t="s">
        <v>13</v>
      </c>
      <c r="N36" s="35" t="s">
        <v>14</v>
      </c>
      <c r="O36" s="35" t="s">
        <v>15</v>
      </c>
      <c r="P36" s="35" t="s">
        <v>16</v>
      </c>
      <c r="Q36" s="35" t="s">
        <v>17</v>
      </c>
      <c r="R36" s="35" t="s">
        <v>18</v>
      </c>
      <c r="S36" s="35" t="s">
        <v>19</v>
      </c>
      <c r="T36" s="35" t="s">
        <v>20</v>
      </c>
      <c r="U36" s="4"/>
    </row>
    <row r="37" spans="2:21" ht="23" thickBot="1" x14ac:dyDescent="0.6">
      <c r="B37" s="185"/>
      <c r="C37" s="186"/>
      <c r="D37" s="187"/>
      <c r="E37" s="188"/>
      <c r="F37" s="186"/>
      <c r="G37" s="187"/>
      <c r="H37" s="187"/>
      <c r="I37" s="187"/>
      <c r="J37" s="188"/>
      <c r="K37" s="185"/>
      <c r="L37" s="185"/>
      <c r="M37" s="189">
        <v>300</v>
      </c>
      <c r="N37" s="189">
        <v>300</v>
      </c>
      <c r="O37" s="189">
        <v>300</v>
      </c>
      <c r="P37" s="189">
        <v>300</v>
      </c>
      <c r="Q37" s="189">
        <v>300</v>
      </c>
      <c r="R37" s="189">
        <v>300</v>
      </c>
      <c r="S37" s="189">
        <f>SUM(M37:R37)</f>
        <v>1800</v>
      </c>
      <c r="T37" s="189">
        <f>S35+S37</f>
        <v>3600</v>
      </c>
      <c r="U37" s="4"/>
    </row>
    <row r="38" spans="2:21" ht="22.5" x14ac:dyDescent="0.55000000000000004">
      <c r="B38" s="98" t="s">
        <v>46</v>
      </c>
      <c r="C38" s="115" t="s">
        <v>107</v>
      </c>
      <c r="D38" s="182"/>
      <c r="E38" s="116"/>
      <c r="F38" s="183" t="s">
        <v>85</v>
      </c>
      <c r="G38" s="182"/>
      <c r="H38" s="182"/>
      <c r="I38" s="182"/>
      <c r="J38" s="116"/>
      <c r="K38" s="98" t="s">
        <v>82</v>
      </c>
      <c r="L38" s="98" t="s">
        <v>44</v>
      </c>
      <c r="M38" s="68" t="s">
        <v>5</v>
      </c>
      <c r="N38" s="68" t="s">
        <v>6</v>
      </c>
      <c r="O38" s="68" t="s">
        <v>7</v>
      </c>
      <c r="P38" s="68" t="s">
        <v>8</v>
      </c>
      <c r="Q38" s="68" t="s">
        <v>9</v>
      </c>
      <c r="R38" s="68" t="s">
        <v>10</v>
      </c>
      <c r="S38" s="68" t="s">
        <v>11</v>
      </c>
      <c r="T38" s="32"/>
      <c r="U38" s="4"/>
    </row>
    <row r="39" spans="2:21" ht="22.5" x14ac:dyDescent="0.55000000000000004">
      <c r="B39" s="98"/>
      <c r="C39" s="115"/>
      <c r="D39" s="182"/>
      <c r="E39" s="116"/>
      <c r="F39" s="115"/>
      <c r="G39" s="182"/>
      <c r="H39" s="182"/>
      <c r="I39" s="182"/>
      <c r="J39" s="116"/>
      <c r="K39" s="98"/>
      <c r="L39" s="98"/>
      <c r="M39" s="38">
        <f>M27</f>
        <v>100</v>
      </c>
      <c r="N39" s="38">
        <f t="shared" ref="N39:R41" si="1">N27</f>
        <v>110</v>
      </c>
      <c r="O39" s="38">
        <f t="shared" si="1"/>
        <v>121</v>
      </c>
      <c r="P39" s="38">
        <f t="shared" si="1"/>
        <v>133</v>
      </c>
      <c r="Q39" s="38">
        <f t="shared" si="1"/>
        <v>146</v>
      </c>
      <c r="R39" s="38">
        <f t="shared" si="1"/>
        <v>160</v>
      </c>
      <c r="S39" s="38">
        <f>SUM(M39:R39)</f>
        <v>770</v>
      </c>
      <c r="T39" s="32"/>
      <c r="U39" s="4"/>
    </row>
    <row r="40" spans="2:21" ht="22.5" x14ac:dyDescent="0.55000000000000004">
      <c r="B40" s="98"/>
      <c r="C40" s="115"/>
      <c r="D40" s="182"/>
      <c r="E40" s="116"/>
      <c r="F40" s="115"/>
      <c r="G40" s="182"/>
      <c r="H40" s="182"/>
      <c r="I40" s="182"/>
      <c r="J40" s="116"/>
      <c r="K40" s="98"/>
      <c r="L40" s="98"/>
      <c r="M40" s="35" t="s">
        <v>13</v>
      </c>
      <c r="N40" s="35" t="s">
        <v>14</v>
      </c>
      <c r="O40" s="35" t="s">
        <v>15</v>
      </c>
      <c r="P40" s="35" t="s">
        <v>16</v>
      </c>
      <c r="Q40" s="35" t="s">
        <v>17</v>
      </c>
      <c r="R40" s="35" t="s">
        <v>18</v>
      </c>
      <c r="S40" s="35" t="s">
        <v>19</v>
      </c>
      <c r="T40" s="35" t="s">
        <v>20</v>
      </c>
      <c r="U40" s="4"/>
    </row>
    <row r="41" spans="2:21" ht="23" thickBot="1" x14ac:dyDescent="0.6">
      <c r="B41" s="185"/>
      <c r="C41" s="191"/>
      <c r="D41" s="192"/>
      <c r="E41" s="193"/>
      <c r="F41" s="191"/>
      <c r="G41" s="192"/>
      <c r="H41" s="192"/>
      <c r="I41" s="192"/>
      <c r="J41" s="193"/>
      <c r="K41" s="185"/>
      <c r="L41" s="185"/>
      <c r="M41" s="194">
        <f>M29</f>
        <v>176</v>
      </c>
      <c r="N41" s="194">
        <f t="shared" si="1"/>
        <v>193</v>
      </c>
      <c r="O41" s="194">
        <f t="shared" si="1"/>
        <v>212</v>
      </c>
      <c r="P41" s="194">
        <f t="shared" si="1"/>
        <v>233</v>
      </c>
      <c r="Q41" s="194">
        <f t="shared" si="1"/>
        <v>256</v>
      </c>
      <c r="R41" s="194">
        <f t="shared" si="1"/>
        <v>281</v>
      </c>
      <c r="S41" s="189">
        <f>SUM(M41:R41)</f>
        <v>1351</v>
      </c>
      <c r="T41" s="189">
        <f>S39+S41</f>
        <v>2121</v>
      </c>
      <c r="U41" s="4"/>
    </row>
    <row r="42" spans="2:21" ht="21.65" customHeight="1" x14ac:dyDescent="0.55000000000000004">
      <c r="B42" s="98" t="s">
        <v>47</v>
      </c>
      <c r="C42" s="103" t="s">
        <v>86</v>
      </c>
      <c r="D42" s="184"/>
      <c r="E42" s="105"/>
      <c r="F42" s="190" t="s">
        <v>108</v>
      </c>
      <c r="G42" s="184"/>
      <c r="H42" s="184"/>
      <c r="I42" s="184"/>
      <c r="J42" s="105"/>
      <c r="K42" s="98" t="s">
        <v>82</v>
      </c>
      <c r="L42" s="98" t="s">
        <v>44</v>
      </c>
      <c r="M42" s="68" t="s">
        <v>5</v>
      </c>
      <c r="N42" s="68" t="s">
        <v>6</v>
      </c>
      <c r="O42" s="68" t="s">
        <v>7</v>
      </c>
      <c r="P42" s="68" t="s">
        <v>8</v>
      </c>
      <c r="Q42" s="68" t="s">
        <v>9</v>
      </c>
      <c r="R42" s="68" t="s">
        <v>10</v>
      </c>
      <c r="S42" s="68" t="s">
        <v>11</v>
      </c>
      <c r="T42" s="32"/>
      <c r="U42" s="4"/>
    </row>
    <row r="43" spans="2:21" ht="22.5" x14ac:dyDescent="0.55000000000000004">
      <c r="B43" s="98"/>
      <c r="C43" s="103"/>
      <c r="D43" s="184"/>
      <c r="E43" s="105"/>
      <c r="F43" s="103"/>
      <c r="G43" s="184"/>
      <c r="H43" s="184"/>
      <c r="I43" s="184"/>
      <c r="J43" s="105"/>
      <c r="K43" s="98"/>
      <c r="L43" s="98"/>
      <c r="M43" s="42">
        <f>M31+M35-M39</f>
        <v>400</v>
      </c>
      <c r="N43" s="42">
        <f t="shared" ref="N43:R45" si="2">N31+N35-N39</f>
        <v>590</v>
      </c>
      <c r="O43" s="42">
        <f t="shared" si="2"/>
        <v>769</v>
      </c>
      <c r="P43" s="42">
        <f t="shared" si="2"/>
        <v>936</v>
      </c>
      <c r="Q43" s="42">
        <f t="shared" si="2"/>
        <v>1090</v>
      </c>
      <c r="R43" s="42">
        <f t="shared" si="2"/>
        <v>1230</v>
      </c>
      <c r="S43" s="2">
        <f>R43</f>
        <v>1230</v>
      </c>
      <c r="T43" s="32"/>
      <c r="U43" s="4"/>
    </row>
    <row r="44" spans="2:21" ht="22.5" x14ac:dyDescent="0.55000000000000004">
      <c r="B44" s="98"/>
      <c r="C44" s="103"/>
      <c r="D44" s="184"/>
      <c r="E44" s="105"/>
      <c r="F44" s="103"/>
      <c r="G44" s="184"/>
      <c r="H44" s="184"/>
      <c r="I44" s="184"/>
      <c r="J44" s="105"/>
      <c r="K44" s="98"/>
      <c r="L44" s="98"/>
      <c r="M44" s="35" t="s">
        <v>13</v>
      </c>
      <c r="N44" s="35" t="s">
        <v>14</v>
      </c>
      <c r="O44" s="35" t="s">
        <v>15</v>
      </c>
      <c r="P44" s="35" t="s">
        <v>16</v>
      </c>
      <c r="Q44" s="35" t="s">
        <v>17</v>
      </c>
      <c r="R44" s="35" t="s">
        <v>18</v>
      </c>
      <c r="S44" s="35" t="s">
        <v>19</v>
      </c>
      <c r="T44" s="35" t="s">
        <v>20</v>
      </c>
      <c r="U44" s="4"/>
    </row>
    <row r="45" spans="2:21" ht="23" thickBot="1" x14ac:dyDescent="0.6">
      <c r="B45" s="185"/>
      <c r="C45" s="186"/>
      <c r="D45" s="187"/>
      <c r="E45" s="188"/>
      <c r="F45" s="186"/>
      <c r="G45" s="187"/>
      <c r="H45" s="187"/>
      <c r="I45" s="187"/>
      <c r="J45" s="188"/>
      <c r="K45" s="185"/>
      <c r="L45" s="185"/>
      <c r="M45" s="199">
        <f>M33+M37-M41</f>
        <v>1354</v>
      </c>
      <c r="N45" s="199">
        <f t="shared" si="2"/>
        <v>1461</v>
      </c>
      <c r="O45" s="199">
        <f t="shared" si="2"/>
        <v>1549</v>
      </c>
      <c r="P45" s="199">
        <f t="shared" si="2"/>
        <v>1616</v>
      </c>
      <c r="Q45" s="199">
        <f t="shared" si="2"/>
        <v>1660</v>
      </c>
      <c r="R45" s="199">
        <f t="shared" si="2"/>
        <v>1679</v>
      </c>
      <c r="S45" s="189">
        <f>R45</f>
        <v>1679</v>
      </c>
      <c r="T45" s="189">
        <f>R45</f>
        <v>1679</v>
      </c>
      <c r="U45" s="4"/>
    </row>
    <row r="46" spans="2:21" ht="21.65" customHeight="1" x14ac:dyDescent="0.55000000000000004">
      <c r="B46" s="196" t="s">
        <v>69</v>
      </c>
      <c r="C46" s="109" t="s">
        <v>87</v>
      </c>
      <c r="D46" s="110"/>
      <c r="E46" s="111"/>
      <c r="F46" s="119" t="s">
        <v>88</v>
      </c>
      <c r="G46" s="110"/>
      <c r="H46" s="110"/>
      <c r="I46" s="110"/>
      <c r="J46" s="111"/>
      <c r="K46" s="196" t="s">
        <v>82</v>
      </c>
      <c r="L46" s="196" t="s">
        <v>44</v>
      </c>
      <c r="M46" s="197" t="s">
        <v>5</v>
      </c>
      <c r="N46" s="197" t="s">
        <v>6</v>
      </c>
      <c r="O46" s="197" t="s">
        <v>7</v>
      </c>
      <c r="P46" s="197" t="s">
        <v>8</v>
      </c>
      <c r="Q46" s="197" t="s">
        <v>9</v>
      </c>
      <c r="R46" s="197" t="s">
        <v>10</v>
      </c>
      <c r="S46" s="197" t="s">
        <v>11</v>
      </c>
      <c r="T46" s="198"/>
      <c r="U46" s="4"/>
    </row>
    <row r="47" spans="2:21" ht="22.5" x14ac:dyDescent="0.55000000000000004">
      <c r="B47" s="98"/>
      <c r="C47" s="103"/>
      <c r="D47" s="184"/>
      <c r="E47" s="105"/>
      <c r="F47" s="103"/>
      <c r="G47" s="184"/>
      <c r="H47" s="184"/>
      <c r="I47" s="184"/>
      <c r="J47" s="105"/>
      <c r="K47" s="98"/>
      <c r="L47" s="98"/>
      <c r="M47" s="2">
        <f>M43-M31</f>
        <v>200</v>
      </c>
      <c r="N47" s="2">
        <f t="shared" ref="N47:R49" si="3">N43-N31</f>
        <v>190</v>
      </c>
      <c r="O47" s="2">
        <f t="shared" si="3"/>
        <v>179</v>
      </c>
      <c r="P47" s="2">
        <f t="shared" si="3"/>
        <v>167</v>
      </c>
      <c r="Q47" s="2">
        <f t="shared" si="3"/>
        <v>154</v>
      </c>
      <c r="R47" s="2">
        <f t="shared" si="3"/>
        <v>140</v>
      </c>
      <c r="S47" s="2">
        <f>SUM(M47:R47)</f>
        <v>1030</v>
      </c>
      <c r="T47" s="32"/>
      <c r="U47" s="4"/>
    </row>
    <row r="48" spans="2:21" ht="22.5" x14ac:dyDescent="0.55000000000000004">
      <c r="B48" s="98"/>
      <c r="C48" s="103"/>
      <c r="D48" s="184"/>
      <c r="E48" s="105"/>
      <c r="F48" s="103"/>
      <c r="G48" s="184"/>
      <c r="H48" s="184"/>
      <c r="I48" s="184"/>
      <c r="J48" s="105"/>
      <c r="K48" s="98"/>
      <c r="L48" s="98"/>
      <c r="M48" s="35" t="s">
        <v>13</v>
      </c>
      <c r="N48" s="35" t="s">
        <v>14</v>
      </c>
      <c r="O48" s="35" t="s">
        <v>15</v>
      </c>
      <c r="P48" s="35" t="s">
        <v>16</v>
      </c>
      <c r="Q48" s="35" t="s">
        <v>17</v>
      </c>
      <c r="R48" s="35" t="s">
        <v>18</v>
      </c>
      <c r="S48" s="35" t="s">
        <v>19</v>
      </c>
      <c r="T48" s="35" t="s">
        <v>20</v>
      </c>
      <c r="U48" s="4"/>
    </row>
    <row r="49" spans="2:21" ht="23" thickBot="1" x14ac:dyDescent="0.6">
      <c r="B49" s="185"/>
      <c r="C49" s="186"/>
      <c r="D49" s="187"/>
      <c r="E49" s="188"/>
      <c r="F49" s="186"/>
      <c r="G49" s="187"/>
      <c r="H49" s="187"/>
      <c r="I49" s="187"/>
      <c r="J49" s="188"/>
      <c r="K49" s="185"/>
      <c r="L49" s="185"/>
      <c r="M49" s="189">
        <f>M45-M33</f>
        <v>124</v>
      </c>
      <c r="N49" s="189">
        <f t="shared" si="3"/>
        <v>107</v>
      </c>
      <c r="O49" s="189">
        <f t="shared" si="3"/>
        <v>88</v>
      </c>
      <c r="P49" s="189">
        <f t="shared" si="3"/>
        <v>67</v>
      </c>
      <c r="Q49" s="189">
        <f t="shared" si="3"/>
        <v>44</v>
      </c>
      <c r="R49" s="189">
        <f t="shared" si="3"/>
        <v>19</v>
      </c>
      <c r="S49" s="189">
        <f>SUM(M49:R49)</f>
        <v>449</v>
      </c>
      <c r="T49" s="189">
        <f>S47+S49</f>
        <v>1479</v>
      </c>
      <c r="U49" s="4"/>
    </row>
    <row r="50" spans="2:21" ht="22.5" x14ac:dyDescent="0.55000000000000004">
      <c r="B50" s="98" t="s">
        <v>48</v>
      </c>
      <c r="C50" s="115" t="s">
        <v>89</v>
      </c>
      <c r="D50" s="182"/>
      <c r="E50" s="116"/>
      <c r="F50" s="190" t="s">
        <v>65</v>
      </c>
      <c r="G50" s="184"/>
      <c r="H50" s="184"/>
      <c r="I50" s="184"/>
      <c r="J50" s="105"/>
      <c r="K50" s="98" t="s">
        <v>21</v>
      </c>
      <c r="L50" s="98" t="s">
        <v>22</v>
      </c>
      <c r="M50" s="68" t="s">
        <v>5</v>
      </c>
      <c r="N50" s="68" t="s">
        <v>6</v>
      </c>
      <c r="O50" s="68" t="s">
        <v>7</v>
      </c>
      <c r="P50" s="68" t="s">
        <v>8</v>
      </c>
      <c r="Q50" s="68" t="s">
        <v>9</v>
      </c>
      <c r="R50" s="68" t="s">
        <v>10</v>
      </c>
      <c r="S50" s="68" t="s">
        <v>11</v>
      </c>
      <c r="T50" s="32"/>
      <c r="U50" s="4"/>
    </row>
    <row r="51" spans="2:21" ht="22.5" x14ac:dyDescent="0.55000000000000004">
      <c r="B51" s="98"/>
      <c r="C51" s="115"/>
      <c r="D51" s="182"/>
      <c r="E51" s="116"/>
      <c r="F51" s="103"/>
      <c r="G51" s="184"/>
      <c r="H51" s="184"/>
      <c r="I51" s="184"/>
      <c r="J51" s="105"/>
      <c r="K51" s="98"/>
      <c r="L51" s="98"/>
      <c r="M51" s="2">
        <v>57</v>
      </c>
      <c r="N51" s="2">
        <v>57</v>
      </c>
      <c r="O51" s="2">
        <v>57</v>
      </c>
      <c r="P51" s="2">
        <v>57</v>
      </c>
      <c r="Q51" s="2">
        <v>57</v>
      </c>
      <c r="R51" s="2">
        <v>57</v>
      </c>
      <c r="S51" s="2"/>
      <c r="T51" s="32"/>
      <c r="U51" s="4"/>
    </row>
    <row r="52" spans="2:21" ht="22.5" x14ac:dyDescent="0.55000000000000004">
      <c r="B52" s="98"/>
      <c r="C52" s="115"/>
      <c r="D52" s="182"/>
      <c r="E52" s="116"/>
      <c r="F52" s="103"/>
      <c r="G52" s="184"/>
      <c r="H52" s="184"/>
      <c r="I52" s="184"/>
      <c r="J52" s="105"/>
      <c r="K52" s="98"/>
      <c r="L52" s="98"/>
      <c r="M52" s="35" t="s">
        <v>13</v>
      </c>
      <c r="N52" s="35" t="s">
        <v>14</v>
      </c>
      <c r="O52" s="35" t="s">
        <v>15</v>
      </c>
      <c r="P52" s="35" t="s">
        <v>16</v>
      </c>
      <c r="Q52" s="35" t="s">
        <v>17</v>
      </c>
      <c r="R52" s="35" t="s">
        <v>18</v>
      </c>
      <c r="S52" s="35" t="s">
        <v>19</v>
      </c>
      <c r="T52" s="35" t="s">
        <v>20</v>
      </c>
      <c r="U52" s="4"/>
    </row>
    <row r="53" spans="2:21" ht="23" thickBot="1" x14ac:dyDescent="0.6">
      <c r="B53" s="185"/>
      <c r="C53" s="191"/>
      <c r="D53" s="192"/>
      <c r="E53" s="193"/>
      <c r="F53" s="186"/>
      <c r="G53" s="187"/>
      <c r="H53" s="187"/>
      <c r="I53" s="187"/>
      <c r="J53" s="188"/>
      <c r="K53" s="185"/>
      <c r="L53" s="185"/>
      <c r="M53" s="189">
        <v>57</v>
      </c>
      <c r="N53" s="189">
        <v>57</v>
      </c>
      <c r="O53" s="189">
        <v>57</v>
      </c>
      <c r="P53" s="189">
        <v>57</v>
      </c>
      <c r="Q53" s="189">
        <v>57</v>
      </c>
      <c r="R53" s="189">
        <v>57</v>
      </c>
      <c r="S53" s="189"/>
      <c r="T53" s="189"/>
      <c r="U53" s="4"/>
    </row>
    <row r="54" spans="2:21" ht="22.5" x14ac:dyDescent="0.55000000000000004">
      <c r="B54" s="98" t="s">
        <v>71</v>
      </c>
      <c r="C54" s="133" t="s">
        <v>94</v>
      </c>
      <c r="D54" s="200"/>
      <c r="E54" s="134"/>
      <c r="F54" s="190" t="s">
        <v>90</v>
      </c>
      <c r="G54" s="184"/>
      <c r="H54" s="184"/>
      <c r="I54" s="184"/>
      <c r="J54" s="105"/>
      <c r="K54" s="98" t="s">
        <v>21</v>
      </c>
      <c r="L54" s="98" t="s">
        <v>22</v>
      </c>
      <c r="M54" s="68" t="s">
        <v>5</v>
      </c>
      <c r="N54" s="68" t="s">
        <v>6</v>
      </c>
      <c r="O54" s="68" t="s">
        <v>7</v>
      </c>
      <c r="P54" s="68" t="s">
        <v>8</v>
      </c>
      <c r="Q54" s="68" t="s">
        <v>9</v>
      </c>
      <c r="R54" s="68" t="s">
        <v>10</v>
      </c>
      <c r="S54" s="68" t="s">
        <v>11</v>
      </c>
      <c r="T54" s="32"/>
      <c r="U54" s="4"/>
    </row>
    <row r="55" spans="2:21" ht="22.5" x14ac:dyDescent="0.55000000000000004">
      <c r="B55" s="98"/>
      <c r="C55" s="133"/>
      <c r="D55" s="200"/>
      <c r="E55" s="134"/>
      <c r="F55" s="103"/>
      <c r="G55" s="184"/>
      <c r="H55" s="184"/>
      <c r="I55" s="184"/>
      <c r="J55" s="105"/>
      <c r="K55" s="98"/>
      <c r="L55" s="98"/>
      <c r="M55" s="2">
        <f>ROUND(M35*M51,0)</f>
        <v>17100</v>
      </c>
      <c r="N55" s="2">
        <f t="shared" ref="N55:R57" si="4">ROUND(N35*N51,0)</f>
        <v>17100</v>
      </c>
      <c r="O55" s="2">
        <f t="shared" si="4"/>
        <v>17100</v>
      </c>
      <c r="P55" s="2">
        <f t="shared" si="4"/>
        <v>17100</v>
      </c>
      <c r="Q55" s="2">
        <f t="shared" si="4"/>
        <v>17100</v>
      </c>
      <c r="R55" s="2">
        <f t="shared" si="4"/>
        <v>17100</v>
      </c>
      <c r="S55" s="2">
        <f>SUM(M55:R55)</f>
        <v>102600</v>
      </c>
      <c r="T55" s="32"/>
      <c r="U55" s="4"/>
    </row>
    <row r="56" spans="2:21" ht="22.5" x14ac:dyDescent="0.55000000000000004">
      <c r="B56" s="98"/>
      <c r="C56" s="133"/>
      <c r="D56" s="200"/>
      <c r="E56" s="134"/>
      <c r="F56" s="103"/>
      <c r="G56" s="184"/>
      <c r="H56" s="184"/>
      <c r="I56" s="184"/>
      <c r="J56" s="105"/>
      <c r="K56" s="98"/>
      <c r="L56" s="98"/>
      <c r="M56" s="35" t="s">
        <v>13</v>
      </c>
      <c r="N56" s="35" t="s">
        <v>14</v>
      </c>
      <c r="O56" s="35" t="s">
        <v>15</v>
      </c>
      <c r="P56" s="35" t="s">
        <v>16</v>
      </c>
      <c r="Q56" s="35" t="s">
        <v>17</v>
      </c>
      <c r="R56" s="35" t="s">
        <v>18</v>
      </c>
      <c r="S56" s="35" t="s">
        <v>19</v>
      </c>
      <c r="T56" s="35" t="s">
        <v>20</v>
      </c>
      <c r="U56" s="4"/>
    </row>
    <row r="57" spans="2:21" ht="23" thickBot="1" x14ac:dyDescent="0.6">
      <c r="B57" s="185"/>
      <c r="C57" s="201"/>
      <c r="D57" s="202"/>
      <c r="E57" s="203"/>
      <c r="F57" s="186"/>
      <c r="G57" s="187"/>
      <c r="H57" s="187"/>
      <c r="I57" s="187"/>
      <c r="J57" s="188"/>
      <c r="K57" s="185"/>
      <c r="L57" s="185"/>
      <c r="M57" s="189">
        <f>ROUND(M37*M53,0)</f>
        <v>17100</v>
      </c>
      <c r="N57" s="189">
        <f t="shared" si="4"/>
        <v>17100</v>
      </c>
      <c r="O57" s="189">
        <f t="shared" si="4"/>
        <v>17100</v>
      </c>
      <c r="P57" s="189">
        <f t="shared" si="4"/>
        <v>17100</v>
      </c>
      <c r="Q57" s="189">
        <f t="shared" si="4"/>
        <v>17100</v>
      </c>
      <c r="R57" s="189">
        <f t="shared" si="4"/>
        <v>17100</v>
      </c>
      <c r="S57" s="189">
        <f>SUM(M57:R57)</f>
        <v>102600</v>
      </c>
      <c r="T57" s="189">
        <f>S55+S57</f>
        <v>205200</v>
      </c>
      <c r="U57" s="4"/>
    </row>
    <row r="58" spans="2:21" ht="21.65" customHeight="1" x14ac:dyDescent="0.55000000000000004">
      <c r="B58" s="98" t="s">
        <v>76</v>
      </c>
      <c r="C58" s="133" t="s">
        <v>95</v>
      </c>
      <c r="D58" s="200"/>
      <c r="E58" s="134"/>
      <c r="F58" s="190" t="s">
        <v>91</v>
      </c>
      <c r="G58" s="184"/>
      <c r="H58" s="184"/>
      <c r="I58" s="184"/>
      <c r="J58" s="105"/>
      <c r="K58" s="98"/>
      <c r="L58" s="98" t="s">
        <v>66</v>
      </c>
      <c r="M58" s="68" t="s">
        <v>5</v>
      </c>
      <c r="N58" s="68" t="s">
        <v>6</v>
      </c>
      <c r="O58" s="68" t="s">
        <v>7</v>
      </c>
      <c r="P58" s="68" t="s">
        <v>8</v>
      </c>
      <c r="Q58" s="68" t="s">
        <v>9</v>
      </c>
      <c r="R58" s="68" t="s">
        <v>10</v>
      </c>
      <c r="S58" s="68" t="s">
        <v>11</v>
      </c>
      <c r="T58" s="32"/>
      <c r="U58" s="4"/>
    </row>
    <row r="59" spans="2:21" ht="22.5" x14ac:dyDescent="0.55000000000000004">
      <c r="B59" s="98"/>
      <c r="C59" s="133"/>
      <c r="D59" s="200"/>
      <c r="E59" s="134"/>
      <c r="F59" s="103"/>
      <c r="G59" s="184"/>
      <c r="H59" s="184"/>
      <c r="I59" s="184"/>
      <c r="J59" s="105"/>
      <c r="K59" s="98"/>
      <c r="L59" s="98"/>
      <c r="M59" s="2">
        <f>ROUND(M47*M51,0)</f>
        <v>11400</v>
      </c>
      <c r="N59" s="2">
        <f t="shared" ref="N59:R61" si="5">ROUND(N47*N51,0)</f>
        <v>10830</v>
      </c>
      <c r="O59" s="2">
        <f t="shared" si="5"/>
        <v>10203</v>
      </c>
      <c r="P59" s="2">
        <f t="shared" si="5"/>
        <v>9519</v>
      </c>
      <c r="Q59" s="2">
        <f t="shared" si="5"/>
        <v>8778</v>
      </c>
      <c r="R59" s="2">
        <f t="shared" si="5"/>
        <v>7980</v>
      </c>
      <c r="S59" s="2">
        <f>SUM(M59:R59)</f>
        <v>58710</v>
      </c>
      <c r="T59" s="32"/>
      <c r="U59" s="4"/>
    </row>
    <row r="60" spans="2:21" ht="22.5" x14ac:dyDescent="0.55000000000000004">
      <c r="B60" s="98"/>
      <c r="C60" s="133"/>
      <c r="D60" s="200"/>
      <c r="E60" s="134"/>
      <c r="F60" s="103"/>
      <c r="G60" s="184"/>
      <c r="H60" s="184"/>
      <c r="I60" s="184"/>
      <c r="J60" s="105"/>
      <c r="K60" s="98"/>
      <c r="L60" s="98"/>
      <c r="M60" s="35" t="s">
        <v>13</v>
      </c>
      <c r="N60" s="35" t="s">
        <v>14</v>
      </c>
      <c r="O60" s="35" t="s">
        <v>15</v>
      </c>
      <c r="P60" s="35" t="s">
        <v>16</v>
      </c>
      <c r="Q60" s="35" t="s">
        <v>17</v>
      </c>
      <c r="R60" s="35" t="s">
        <v>18</v>
      </c>
      <c r="S60" s="35" t="s">
        <v>19</v>
      </c>
      <c r="T60" s="35" t="s">
        <v>20</v>
      </c>
      <c r="U60" s="4"/>
    </row>
    <row r="61" spans="2:21" ht="23" thickBot="1" x14ac:dyDescent="0.6">
      <c r="B61" s="185"/>
      <c r="C61" s="201"/>
      <c r="D61" s="202"/>
      <c r="E61" s="203"/>
      <c r="F61" s="186"/>
      <c r="G61" s="187"/>
      <c r="H61" s="187"/>
      <c r="I61" s="187"/>
      <c r="J61" s="188"/>
      <c r="K61" s="185"/>
      <c r="L61" s="185"/>
      <c r="M61" s="189">
        <f>ROUND(M49*M53,0)</f>
        <v>7068</v>
      </c>
      <c r="N61" s="189">
        <f t="shared" si="5"/>
        <v>6099</v>
      </c>
      <c r="O61" s="189">
        <f t="shared" si="5"/>
        <v>5016</v>
      </c>
      <c r="P61" s="189">
        <f t="shared" si="5"/>
        <v>3819</v>
      </c>
      <c r="Q61" s="189">
        <f t="shared" si="5"/>
        <v>2508</v>
      </c>
      <c r="R61" s="189">
        <f t="shared" si="5"/>
        <v>1083</v>
      </c>
      <c r="S61" s="189">
        <f>SUM(M61:R61)</f>
        <v>25593</v>
      </c>
      <c r="T61" s="189">
        <f>S59+S61</f>
        <v>84303</v>
      </c>
      <c r="U61" s="4"/>
    </row>
    <row r="62" spans="2:21" ht="22.5" x14ac:dyDescent="0.55000000000000004">
      <c r="B62" s="98" t="s">
        <v>77</v>
      </c>
      <c r="C62" s="133" t="s">
        <v>96</v>
      </c>
      <c r="D62" s="200"/>
      <c r="E62" s="134"/>
      <c r="F62" s="190" t="s">
        <v>92</v>
      </c>
      <c r="G62" s="184"/>
      <c r="H62" s="184"/>
      <c r="I62" s="184"/>
      <c r="J62" s="105"/>
      <c r="K62" s="98" t="s">
        <v>21</v>
      </c>
      <c r="L62" s="98" t="s">
        <v>22</v>
      </c>
      <c r="M62" s="68" t="s">
        <v>5</v>
      </c>
      <c r="N62" s="68" t="s">
        <v>6</v>
      </c>
      <c r="O62" s="68" t="s">
        <v>7</v>
      </c>
      <c r="P62" s="68" t="s">
        <v>8</v>
      </c>
      <c r="Q62" s="68" t="s">
        <v>9</v>
      </c>
      <c r="R62" s="68" t="s">
        <v>10</v>
      </c>
      <c r="S62" s="68" t="s">
        <v>11</v>
      </c>
      <c r="T62" s="32"/>
      <c r="U62" s="4"/>
    </row>
    <row r="63" spans="2:21" ht="22.5" x14ac:dyDescent="0.55000000000000004">
      <c r="B63" s="98"/>
      <c r="C63" s="133"/>
      <c r="D63" s="200"/>
      <c r="E63" s="134"/>
      <c r="F63" s="103"/>
      <c r="G63" s="184"/>
      <c r="H63" s="184"/>
      <c r="I63" s="184"/>
      <c r="J63" s="105"/>
      <c r="K63" s="98"/>
      <c r="L63" s="98"/>
      <c r="M63" s="2">
        <f>M55-M59</f>
        <v>5700</v>
      </c>
      <c r="N63" s="2">
        <f t="shared" ref="N63:R65" si="6">N55-N59</f>
        <v>6270</v>
      </c>
      <c r="O63" s="2">
        <f t="shared" si="6"/>
        <v>6897</v>
      </c>
      <c r="P63" s="2">
        <f t="shared" si="6"/>
        <v>7581</v>
      </c>
      <c r="Q63" s="2">
        <f t="shared" si="6"/>
        <v>8322</v>
      </c>
      <c r="R63" s="2">
        <f t="shared" si="6"/>
        <v>9120</v>
      </c>
      <c r="S63" s="2">
        <f>SUM(M63:R63)</f>
        <v>43890</v>
      </c>
      <c r="T63" s="32"/>
      <c r="U63" s="4"/>
    </row>
    <row r="64" spans="2:21" ht="22.5" x14ac:dyDescent="0.55000000000000004">
      <c r="B64" s="98"/>
      <c r="C64" s="133"/>
      <c r="D64" s="200"/>
      <c r="E64" s="134"/>
      <c r="F64" s="103"/>
      <c r="G64" s="184"/>
      <c r="H64" s="184"/>
      <c r="I64" s="184"/>
      <c r="J64" s="105"/>
      <c r="K64" s="98"/>
      <c r="L64" s="98"/>
      <c r="M64" s="35" t="s">
        <v>13</v>
      </c>
      <c r="N64" s="35" t="s">
        <v>14</v>
      </c>
      <c r="O64" s="35" t="s">
        <v>15</v>
      </c>
      <c r="P64" s="35" t="s">
        <v>16</v>
      </c>
      <c r="Q64" s="35" t="s">
        <v>17</v>
      </c>
      <c r="R64" s="35" t="s">
        <v>18</v>
      </c>
      <c r="S64" s="35" t="s">
        <v>19</v>
      </c>
      <c r="T64" s="35" t="s">
        <v>20</v>
      </c>
      <c r="U64" s="4"/>
    </row>
    <row r="65" spans="2:21" ht="23" thickBot="1" x14ac:dyDescent="0.6">
      <c r="B65" s="185"/>
      <c r="C65" s="201"/>
      <c r="D65" s="202"/>
      <c r="E65" s="203"/>
      <c r="F65" s="186"/>
      <c r="G65" s="187"/>
      <c r="H65" s="187"/>
      <c r="I65" s="187"/>
      <c r="J65" s="188"/>
      <c r="K65" s="185"/>
      <c r="L65" s="185"/>
      <c r="M65" s="189">
        <f>M57-M61</f>
        <v>10032</v>
      </c>
      <c r="N65" s="189">
        <f t="shared" si="6"/>
        <v>11001</v>
      </c>
      <c r="O65" s="189">
        <f t="shared" si="6"/>
        <v>12084</v>
      </c>
      <c r="P65" s="189">
        <f t="shared" si="6"/>
        <v>13281</v>
      </c>
      <c r="Q65" s="189">
        <f t="shared" si="6"/>
        <v>14592</v>
      </c>
      <c r="R65" s="189">
        <f t="shared" si="6"/>
        <v>16017</v>
      </c>
      <c r="S65" s="189">
        <f>SUM(M65:R65)</f>
        <v>77007</v>
      </c>
      <c r="T65" s="189">
        <f>S63+S65</f>
        <v>120897</v>
      </c>
      <c r="U65" s="4"/>
    </row>
    <row r="66" spans="2:21" ht="22.5" x14ac:dyDescent="0.55000000000000004">
      <c r="B66" s="98" t="s">
        <v>93</v>
      </c>
      <c r="C66" s="115" t="s">
        <v>72</v>
      </c>
      <c r="D66" s="182"/>
      <c r="E66" s="116"/>
      <c r="F66" s="190" t="s">
        <v>127</v>
      </c>
      <c r="G66" s="184"/>
      <c r="H66" s="184"/>
      <c r="I66" s="184"/>
      <c r="J66" s="105"/>
      <c r="K66" s="98" t="s">
        <v>21</v>
      </c>
      <c r="L66" s="98" t="s">
        <v>22</v>
      </c>
      <c r="M66" s="68" t="s">
        <v>5</v>
      </c>
      <c r="N66" s="68" t="s">
        <v>6</v>
      </c>
      <c r="O66" s="68" t="s">
        <v>7</v>
      </c>
      <c r="P66" s="68" t="s">
        <v>8</v>
      </c>
      <c r="Q66" s="68" t="s">
        <v>9</v>
      </c>
      <c r="R66" s="68" t="s">
        <v>10</v>
      </c>
      <c r="S66" s="68" t="s">
        <v>11</v>
      </c>
      <c r="T66" s="32"/>
      <c r="U66" s="4"/>
    </row>
    <row r="67" spans="2:21" ht="22.5" x14ac:dyDescent="0.55000000000000004">
      <c r="B67" s="98"/>
      <c r="C67" s="115"/>
      <c r="D67" s="182"/>
      <c r="E67" s="116"/>
      <c r="F67" s="103"/>
      <c r="G67" s="184"/>
      <c r="H67" s="184"/>
      <c r="I67" s="184"/>
      <c r="J67" s="105"/>
      <c r="K67" s="98"/>
      <c r="L67" s="98"/>
      <c r="M67" s="2">
        <f>M23-M63</f>
        <v>950</v>
      </c>
      <c r="N67" s="2">
        <f t="shared" ref="N67:R69" si="7">N23-N63</f>
        <v>1045</v>
      </c>
      <c r="O67" s="2">
        <f t="shared" si="7"/>
        <v>1150</v>
      </c>
      <c r="P67" s="2">
        <f t="shared" si="7"/>
        <v>1264</v>
      </c>
      <c r="Q67" s="2">
        <f t="shared" si="7"/>
        <v>1387</v>
      </c>
      <c r="R67" s="2">
        <f t="shared" si="7"/>
        <v>1520</v>
      </c>
      <c r="S67" s="2">
        <f>SUM(M67:R67)</f>
        <v>7316</v>
      </c>
      <c r="T67" s="32"/>
      <c r="U67" s="4"/>
    </row>
    <row r="68" spans="2:21" ht="22.5" x14ac:dyDescent="0.55000000000000004">
      <c r="B68" s="98"/>
      <c r="C68" s="115"/>
      <c r="D68" s="182"/>
      <c r="E68" s="116"/>
      <c r="F68" s="103"/>
      <c r="G68" s="184"/>
      <c r="H68" s="184"/>
      <c r="I68" s="184"/>
      <c r="J68" s="105"/>
      <c r="K68" s="98"/>
      <c r="L68" s="98"/>
      <c r="M68" s="35" t="s">
        <v>13</v>
      </c>
      <c r="N68" s="35" t="s">
        <v>14</v>
      </c>
      <c r="O68" s="35" t="s">
        <v>15</v>
      </c>
      <c r="P68" s="35" t="s">
        <v>16</v>
      </c>
      <c r="Q68" s="35" t="s">
        <v>17</v>
      </c>
      <c r="R68" s="35" t="s">
        <v>18</v>
      </c>
      <c r="S68" s="35" t="s">
        <v>19</v>
      </c>
      <c r="T68" s="35" t="s">
        <v>20</v>
      </c>
      <c r="U68" s="4"/>
    </row>
    <row r="69" spans="2:21" ht="23" thickBot="1" x14ac:dyDescent="0.6">
      <c r="B69" s="185"/>
      <c r="C69" s="191"/>
      <c r="D69" s="192"/>
      <c r="E69" s="193"/>
      <c r="F69" s="186"/>
      <c r="G69" s="187"/>
      <c r="H69" s="187"/>
      <c r="I69" s="187"/>
      <c r="J69" s="188"/>
      <c r="K69" s="185"/>
      <c r="L69" s="185"/>
      <c r="M69" s="189">
        <f>M25-M65</f>
        <v>1672</v>
      </c>
      <c r="N69" s="189">
        <f t="shared" si="7"/>
        <v>1834</v>
      </c>
      <c r="O69" s="189">
        <f t="shared" si="7"/>
        <v>2014</v>
      </c>
      <c r="P69" s="189">
        <f t="shared" si="7"/>
        <v>2214</v>
      </c>
      <c r="Q69" s="189">
        <f t="shared" si="7"/>
        <v>2432</v>
      </c>
      <c r="R69" s="189">
        <f t="shared" si="7"/>
        <v>2670</v>
      </c>
      <c r="S69" s="189">
        <f>SUM(M69:R69)</f>
        <v>12836</v>
      </c>
      <c r="T69" s="189">
        <f>S67+S69</f>
        <v>20152</v>
      </c>
      <c r="U69" s="4"/>
    </row>
    <row r="70" spans="2:21" ht="22.5" x14ac:dyDescent="0.55000000000000004">
      <c r="B70" s="196" t="s">
        <v>49</v>
      </c>
      <c r="C70" s="112" t="s">
        <v>74</v>
      </c>
      <c r="D70" s="113"/>
      <c r="E70" s="114"/>
      <c r="F70" s="119" t="s">
        <v>128</v>
      </c>
      <c r="G70" s="110"/>
      <c r="H70" s="110"/>
      <c r="I70" s="110"/>
      <c r="J70" s="111"/>
      <c r="K70" s="196"/>
      <c r="L70" s="196" t="s">
        <v>66</v>
      </c>
      <c r="M70" s="197" t="s">
        <v>5</v>
      </c>
      <c r="N70" s="197" t="s">
        <v>6</v>
      </c>
      <c r="O70" s="197" t="s">
        <v>7</v>
      </c>
      <c r="P70" s="197" t="s">
        <v>8</v>
      </c>
      <c r="Q70" s="197" t="s">
        <v>9</v>
      </c>
      <c r="R70" s="197" t="s">
        <v>10</v>
      </c>
      <c r="S70" s="197" t="s">
        <v>11</v>
      </c>
      <c r="T70" s="198"/>
      <c r="U70" s="4"/>
    </row>
    <row r="71" spans="2:21" ht="22.5" x14ac:dyDescent="0.55000000000000004">
      <c r="B71" s="98"/>
      <c r="C71" s="115"/>
      <c r="D71" s="182"/>
      <c r="E71" s="116"/>
      <c r="F71" s="103"/>
      <c r="G71" s="184"/>
      <c r="H71" s="184"/>
      <c r="I71" s="184"/>
      <c r="J71" s="105"/>
      <c r="K71" s="98"/>
      <c r="L71" s="98"/>
      <c r="M71" s="46">
        <f>ROUND(M67/M23*100,0)</f>
        <v>14</v>
      </c>
      <c r="N71" s="46">
        <f t="shared" ref="N71:T73" si="8">ROUND(N67/N23*100,0)</f>
        <v>14</v>
      </c>
      <c r="O71" s="46">
        <f t="shared" si="8"/>
        <v>14</v>
      </c>
      <c r="P71" s="46">
        <f t="shared" si="8"/>
        <v>14</v>
      </c>
      <c r="Q71" s="46">
        <f t="shared" si="8"/>
        <v>14</v>
      </c>
      <c r="R71" s="46">
        <f t="shared" si="8"/>
        <v>14</v>
      </c>
      <c r="S71" s="46">
        <f t="shared" si="8"/>
        <v>14</v>
      </c>
      <c r="T71" s="32"/>
      <c r="U71" s="4"/>
    </row>
    <row r="72" spans="2:21" ht="22.5" x14ac:dyDescent="0.55000000000000004">
      <c r="B72" s="98"/>
      <c r="C72" s="115"/>
      <c r="D72" s="182"/>
      <c r="E72" s="116"/>
      <c r="F72" s="103"/>
      <c r="G72" s="184"/>
      <c r="H72" s="184"/>
      <c r="I72" s="184"/>
      <c r="J72" s="105"/>
      <c r="K72" s="98"/>
      <c r="L72" s="98"/>
      <c r="M72" s="35" t="s">
        <v>13</v>
      </c>
      <c r="N72" s="35" t="s">
        <v>14</v>
      </c>
      <c r="O72" s="35" t="s">
        <v>15</v>
      </c>
      <c r="P72" s="35" t="s">
        <v>16</v>
      </c>
      <c r="Q72" s="35" t="s">
        <v>17</v>
      </c>
      <c r="R72" s="35" t="s">
        <v>18</v>
      </c>
      <c r="S72" s="35" t="s">
        <v>19</v>
      </c>
      <c r="T72" s="35" t="s">
        <v>20</v>
      </c>
      <c r="U72" s="4"/>
    </row>
    <row r="73" spans="2:21" ht="23" thickBot="1" x14ac:dyDescent="0.6">
      <c r="B73" s="185"/>
      <c r="C73" s="191"/>
      <c r="D73" s="192"/>
      <c r="E73" s="193"/>
      <c r="F73" s="186"/>
      <c r="G73" s="187"/>
      <c r="H73" s="187"/>
      <c r="I73" s="187"/>
      <c r="J73" s="188"/>
      <c r="K73" s="185"/>
      <c r="L73" s="185"/>
      <c r="M73" s="195">
        <f>ROUND(M69/M25*100,0)</f>
        <v>14</v>
      </c>
      <c r="N73" s="195">
        <f t="shared" si="8"/>
        <v>14</v>
      </c>
      <c r="O73" s="195">
        <f t="shared" si="8"/>
        <v>14</v>
      </c>
      <c r="P73" s="195">
        <f t="shared" si="8"/>
        <v>14</v>
      </c>
      <c r="Q73" s="195">
        <f t="shared" si="8"/>
        <v>14</v>
      </c>
      <c r="R73" s="195">
        <f t="shared" si="8"/>
        <v>14</v>
      </c>
      <c r="S73" s="195">
        <f t="shared" si="8"/>
        <v>14</v>
      </c>
      <c r="T73" s="195">
        <f t="shared" si="8"/>
        <v>14</v>
      </c>
      <c r="U73" s="4"/>
    </row>
    <row r="74" spans="2:21" ht="22.5" x14ac:dyDescent="0.55000000000000004">
      <c r="B74" s="98" t="s">
        <v>123</v>
      </c>
      <c r="C74" s="103" t="s">
        <v>97</v>
      </c>
      <c r="D74" s="184"/>
      <c r="E74" s="105"/>
      <c r="F74" s="190" t="s">
        <v>65</v>
      </c>
      <c r="G74" s="184"/>
      <c r="H74" s="184"/>
      <c r="I74" s="184"/>
      <c r="J74" s="105"/>
      <c r="K74" s="98" t="s">
        <v>21</v>
      </c>
      <c r="L74" s="98" t="s">
        <v>22</v>
      </c>
      <c r="M74" s="68" t="s">
        <v>5</v>
      </c>
      <c r="N74" s="68" t="s">
        <v>6</v>
      </c>
      <c r="O74" s="68" t="s">
        <v>7</v>
      </c>
      <c r="P74" s="68" t="s">
        <v>8</v>
      </c>
      <c r="Q74" s="68" t="s">
        <v>9</v>
      </c>
      <c r="R74" s="68" t="s">
        <v>10</v>
      </c>
      <c r="S74" s="68" t="s">
        <v>11</v>
      </c>
      <c r="T74" s="32"/>
      <c r="U74" s="4"/>
    </row>
    <row r="75" spans="2:21" ht="22.5" x14ac:dyDescent="0.55000000000000004">
      <c r="B75" s="98"/>
      <c r="C75" s="103"/>
      <c r="D75" s="184"/>
      <c r="E75" s="105"/>
      <c r="F75" s="103"/>
      <c r="G75" s="184"/>
      <c r="H75" s="184"/>
      <c r="I75" s="184"/>
      <c r="J75" s="105"/>
      <c r="K75" s="98"/>
      <c r="L75" s="98"/>
      <c r="M75" s="2">
        <v>900</v>
      </c>
      <c r="N75" s="2">
        <v>900</v>
      </c>
      <c r="O75" s="2">
        <v>900</v>
      </c>
      <c r="P75" s="2">
        <v>900</v>
      </c>
      <c r="Q75" s="2">
        <v>900</v>
      </c>
      <c r="R75" s="2">
        <v>900</v>
      </c>
      <c r="S75" s="2">
        <f>SUM(M75:R75)</f>
        <v>5400</v>
      </c>
      <c r="T75" s="32"/>
      <c r="U75" s="4"/>
    </row>
    <row r="76" spans="2:21" ht="22.5" x14ac:dyDescent="0.55000000000000004">
      <c r="B76" s="98"/>
      <c r="C76" s="103"/>
      <c r="D76" s="184"/>
      <c r="E76" s="105"/>
      <c r="F76" s="103"/>
      <c r="G76" s="184"/>
      <c r="H76" s="184"/>
      <c r="I76" s="184"/>
      <c r="J76" s="105"/>
      <c r="K76" s="98"/>
      <c r="L76" s="98"/>
      <c r="M76" s="35" t="s">
        <v>13</v>
      </c>
      <c r="N76" s="35" t="s">
        <v>14</v>
      </c>
      <c r="O76" s="35" t="s">
        <v>15</v>
      </c>
      <c r="P76" s="35" t="s">
        <v>16</v>
      </c>
      <c r="Q76" s="35" t="s">
        <v>17</v>
      </c>
      <c r="R76" s="35" t="s">
        <v>18</v>
      </c>
      <c r="S76" s="35" t="s">
        <v>19</v>
      </c>
      <c r="T76" s="35" t="s">
        <v>20</v>
      </c>
      <c r="U76" s="4"/>
    </row>
    <row r="77" spans="2:21" ht="23" thickBot="1" x14ac:dyDescent="0.6">
      <c r="B77" s="185"/>
      <c r="C77" s="186"/>
      <c r="D77" s="187"/>
      <c r="E77" s="188"/>
      <c r="F77" s="186"/>
      <c r="G77" s="187"/>
      <c r="H77" s="187"/>
      <c r="I77" s="187"/>
      <c r="J77" s="188"/>
      <c r="K77" s="185"/>
      <c r="L77" s="185"/>
      <c r="M77" s="189">
        <v>900</v>
      </c>
      <c r="N77" s="189">
        <v>900</v>
      </c>
      <c r="O77" s="189">
        <v>900</v>
      </c>
      <c r="P77" s="189">
        <v>900</v>
      </c>
      <c r="Q77" s="189">
        <v>900</v>
      </c>
      <c r="R77" s="189">
        <v>900</v>
      </c>
      <c r="S77" s="189">
        <f>SUM(M77:R77)</f>
        <v>5400</v>
      </c>
      <c r="T77" s="189">
        <f>S75+S77</f>
        <v>10800</v>
      </c>
      <c r="U77" s="4"/>
    </row>
    <row r="78" spans="2:21" ht="22.5" x14ac:dyDescent="0.55000000000000004">
      <c r="B78" s="98" t="s">
        <v>50</v>
      </c>
      <c r="C78" s="103" t="s">
        <v>98</v>
      </c>
      <c r="D78" s="184"/>
      <c r="E78" s="105"/>
      <c r="F78" s="190" t="s">
        <v>65</v>
      </c>
      <c r="G78" s="184"/>
      <c r="H78" s="184"/>
      <c r="I78" s="184"/>
      <c r="J78" s="105"/>
      <c r="K78" s="98" t="s">
        <v>21</v>
      </c>
      <c r="L78" s="98" t="s">
        <v>22</v>
      </c>
      <c r="M78" s="68" t="s">
        <v>5</v>
      </c>
      <c r="N78" s="68" t="s">
        <v>6</v>
      </c>
      <c r="O78" s="68" t="s">
        <v>7</v>
      </c>
      <c r="P78" s="68" t="s">
        <v>8</v>
      </c>
      <c r="Q78" s="68" t="s">
        <v>9</v>
      </c>
      <c r="R78" s="68" t="s">
        <v>10</v>
      </c>
      <c r="S78" s="68" t="s">
        <v>11</v>
      </c>
      <c r="T78" s="32"/>
      <c r="U78" s="4"/>
    </row>
    <row r="79" spans="2:21" ht="22.5" x14ac:dyDescent="0.55000000000000004">
      <c r="B79" s="98"/>
      <c r="C79" s="103"/>
      <c r="D79" s="184"/>
      <c r="E79" s="105"/>
      <c r="F79" s="103"/>
      <c r="G79" s="184"/>
      <c r="H79" s="184"/>
      <c r="I79" s="184"/>
      <c r="J79" s="105"/>
      <c r="K79" s="98"/>
      <c r="L79" s="98"/>
      <c r="M79" s="2">
        <v>100</v>
      </c>
      <c r="N79" s="2">
        <v>100</v>
      </c>
      <c r="O79" s="2">
        <v>100</v>
      </c>
      <c r="P79" s="2">
        <v>100</v>
      </c>
      <c r="Q79" s="2">
        <v>100</v>
      </c>
      <c r="R79" s="2">
        <v>100</v>
      </c>
      <c r="S79" s="2">
        <f>SUM(M79:R79)</f>
        <v>600</v>
      </c>
      <c r="T79" s="32"/>
      <c r="U79" s="4"/>
    </row>
    <row r="80" spans="2:21" ht="22.5" x14ac:dyDescent="0.55000000000000004">
      <c r="B80" s="98"/>
      <c r="C80" s="103"/>
      <c r="D80" s="184"/>
      <c r="E80" s="105"/>
      <c r="F80" s="103"/>
      <c r="G80" s="184"/>
      <c r="H80" s="184"/>
      <c r="I80" s="184"/>
      <c r="J80" s="105"/>
      <c r="K80" s="98"/>
      <c r="L80" s="98"/>
      <c r="M80" s="35" t="s">
        <v>13</v>
      </c>
      <c r="N80" s="35" t="s">
        <v>14</v>
      </c>
      <c r="O80" s="35" t="s">
        <v>15</v>
      </c>
      <c r="P80" s="35" t="s">
        <v>16</v>
      </c>
      <c r="Q80" s="35" t="s">
        <v>17</v>
      </c>
      <c r="R80" s="35" t="s">
        <v>18</v>
      </c>
      <c r="S80" s="35" t="s">
        <v>19</v>
      </c>
      <c r="T80" s="35" t="s">
        <v>20</v>
      </c>
      <c r="U80" s="4"/>
    </row>
    <row r="81" spans="1:21" ht="23" thickBot="1" x14ac:dyDescent="0.6">
      <c r="B81" s="185"/>
      <c r="C81" s="186"/>
      <c r="D81" s="187"/>
      <c r="E81" s="188"/>
      <c r="F81" s="186"/>
      <c r="G81" s="187"/>
      <c r="H81" s="187"/>
      <c r="I81" s="187"/>
      <c r="J81" s="188"/>
      <c r="K81" s="185"/>
      <c r="L81" s="185"/>
      <c r="M81" s="189">
        <v>100</v>
      </c>
      <c r="N81" s="189">
        <v>100</v>
      </c>
      <c r="O81" s="189">
        <v>100</v>
      </c>
      <c r="P81" s="189">
        <v>100</v>
      </c>
      <c r="Q81" s="189">
        <v>100</v>
      </c>
      <c r="R81" s="189">
        <v>100</v>
      </c>
      <c r="S81" s="189">
        <f>SUM(M81:R81)</f>
        <v>600</v>
      </c>
      <c r="T81" s="189">
        <f>S79+S81</f>
        <v>1200</v>
      </c>
      <c r="U81" s="4"/>
    </row>
    <row r="82" spans="1:21" ht="22.5" x14ac:dyDescent="0.55000000000000004">
      <c r="B82" s="98" t="s">
        <v>51</v>
      </c>
      <c r="C82" s="103" t="s">
        <v>99</v>
      </c>
      <c r="D82" s="184"/>
      <c r="E82" s="105"/>
      <c r="F82" s="190" t="s">
        <v>126</v>
      </c>
      <c r="G82" s="184"/>
      <c r="H82" s="184"/>
      <c r="I82" s="184"/>
      <c r="J82" s="105"/>
      <c r="K82" s="98" t="s">
        <v>21</v>
      </c>
      <c r="L82" s="98" t="s">
        <v>22</v>
      </c>
      <c r="M82" s="68" t="s">
        <v>5</v>
      </c>
      <c r="N82" s="68" t="s">
        <v>6</v>
      </c>
      <c r="O82" s="68" t="s">
        <v>7</v>
      </c>
      <c r="P82" s="68" t="s">
        <v>8</v>
      </c>
      <c r="Q82" s="68" t="s">
        <v>9</v>
      </c>
      <c r="R82" s="68" t="s">
        <v>10</v>
      </c>
      <c r="S82" s="68" t="s">
        <v>11</v>
      </c>
      <c r="T82" s="32"/>
      <c r="U82" s="4"/>
    </row>
    <row r="83" spans="1:21" ht="22.5" x14ac:dyDescent="0.55000000000000004">
      <c r="B83" s="98"/>
      <c r="C83" s="103"/>
      <c r="D83" s="184"/>
      <c r="E83" s="105"/>
      <c r="F83" s="103"/>
      <c r="G83" s="184"/>
      <c r="H83" s="184"/>
      <c r="I83" s="184"/>
      <c r="J83" s="105"/>
      <c r="K83" s="98"/>
      <c r="L83" s="98"/>
      <c r="M83" s="2">
        <f>M75+M79</f>
        <v>1000</v>
      </c>
      <c r="N83" s="2">
        <f t="shared" ref="N83:R85" si="9">N75+N79</f>
        <v>1000</v>
      </c>
      <c r="O83" s="2">
        <f t="shared" si="9"/>
        <v>1000</v>
      </c>
      <c r="P83" s="2">
        <f t="shared" si="9"/>
        <v>1000</v>
      </c>
      <c r="Q83" s="2">
        <f t="shared" si="9"/>
        <v>1000</v>
      </c>
      <c r="R83" s="2">
        <f t="shared" si="9"/>
        <v>1000</v>
      </c>
      <c r="S83" s="2">
        <f>SUM(M83:R83)</f>
        <v>6000</v>
      </c>
      <c r="T83" s="32"/>
      <c r="U83" s="4"/>
    </row>
    <row r="84" spans="1:21" ht="22.5" x14ac:dyDescent="0.55000000000000004">
      <c r="B84" s="98"/>
      <c r="C84" s="103"/>
      <c r="D84" s="184"/>
      <c r="E84" s="105"/>
      <c r="F84" s="103"/>
      <c r="G84" s="184"/>
      <c r="H84" s="184"/>
      <c r="I84" s="184"/>
      <c r="J84" s="105"/>
      <c r="K84" s="98"/>
      <c r="L84" s="98"/>
      <c r="M84" s="35" t="s">
        <v>13</v>
      </c>
      <c r="N84" s="35" t="s">
        <v>14</v>
      </c>
      <c r="O84" s="35" t="s">
        <v>15</v>
      </c>
      <c r="P84" s="35" t="s">
        <v>16</v>
      </c>
      <c r="Q84" s="35" t="s">
        <v>17</v>
      </c>
      <c r="R84" s="35" t="s">
        <v>18</v>
      </c>
      <c r="S84" s="35" t="s">
        <v>19</v>
      </c>
      <c r="T84" s="35" t="s">
        <v>20</v>
      </c>
      <c r="U84" s="4"/>
    </row>
    <row r="85" spans="1:21" ht="23" thickBot="1" x14ac:dyDescent="0.6">
      <c r="B85" s="185"/>
      <c r="C85" s="186"/>
      <c r="D85" s="187"/>
      <c r="E85" s="188"/>
      <c r="F85" s="186"/>
      <c r="G85" s="187"/>
      <c r="H85" s="187"/>
      <c r="I85" s="187"/>
      <c r="J85" s="188"/>
      <c r="K85" s="185"/>
      <c r="L85" s="185"/>
      <c r="M85" s="189">
        <f>M77+M81</f>
        <v>1000</v>
      </c>
      <c r="N85" s="189">
        <f t="shared" si="9"/>
        <v>1000</v>
      </c>
      <c r="O85" s="189">
        <f t="shared" si="9"/>
        <v>1000</v>
      </c>
      <c r="P85" s="189">
        <f t="shared" si="9"/>
        <v>1000</v>
      </c>
      <c r="Q85" s="189">
        <f t="shared" si="9"/>
        <v>1000</v>
      </c>
      <c r="R85" s="189">
        <f t="shared" si="9"/>
        <v>1000</v>
      </c>
      <c r="S85" s="189">
        <f>SUM(M85:R85)</f>
        <v>6000</v>
      </c>
      <c r="T85" s="189">
        <f>S83+S85</f>
        <v>12000</v>
      </c>
      <c r="U85" s="4"/>
    </row>
    <row r="86" spans="1:21" ht="22.5" x14ac:dyDescent="0.55000000000000004">
      <c r="B86" s="98" t="s">
        <v>124</v>
      </c>
      <c r="C86" s="103" t="s">
        <v>121</v>
      </c>
      <c r="D86" s="184"/>
      <c r="E86" s="105"/>
      <c r="F86" s="190" t="s">
        <v>129</v>
      </c>
      <c r="G86" s="184"/>
      <c r="H86" s="184"/>
      <c r="I86" s="184"/>
      <c r="J86" s="105"/>
      <c r="K86" s="98" t="s">
        <v>21</v>
      </c>
      <c r="L86" s="98" t="s">
        <v>22</v>
      </c>
      <c r="M86" s="68" t="s">
        <v>5</v>
      </c>
      <c r="N86" s="68" t="s">
        <v>6</v>
      </c>
      <c r="O86" s="68" t="s">
        <v>7</v>
      </c>
      <c r="P86" s="68" t="s">
        <v>8</v>
      </c>
      <c r="Q86" s="68" t="s">
        <v>9</v>
      </c>
      <c r="R86" s="68" t="s">
        <v>10</v>
      </c>
      <c r="S86" s="68" t="s">
        <v>11</v>
      </c>
      <c r="T86" s="32"/>
      <c r="U86" s="4"/>
    </row>
    <row r="87" spans="1:21" ht="22.5" x14ac:dyDescent="0.55000000000000004">
      <c r="B87" s="98"/>
      <c r="C87" s="103"/>
      <c r="D87" s="184"/>
      <c r="E87" s="105"/>
      <c r="F87" s="103"/>
      <c r="G87" s="184"/>
      <c r="H87" s="184"/>
      <c r="I87" s="184"/>
      <c r="J87" s="105"/>
      <c r="K87" s="98"/>
      <c r="L87" s="98"/>
      <c r="M87" s="2">
        <f t="shared" ref="M87:R87" si="10">M67-M83</f>
        <v>-50</v>
      </c>
      <c r="N87" s="2">
        <f t="shared" si="10"/>
        <v>45</v>
      </c>
      <c r="O87" s="2">
        <f t="shared" si="10"/>
        <v>150</v>
      </c>
      <c r="P87" s="2">
        <f t="shared" si="10"/>
        <v>264</v>
      </c>
      <c r="Q87" s="2">
        <f t="shared" si="10"/>
        <v>387</v>
      </c>
      <c r="R87" s="2">
        <f t="shared" si="10"/>
        <v>520</v>
      </c>
      <c r="S87" s="2">
        <f>SUM(M87:R87)</f>
        <v>1316</v>
      </c>
      <c r="T87" s="32"/>
      <c r="U87" s="4"/>
    </row>
    <row r="88" spans="1:21" ht="22.5" x14ac:dyDescent="0.55000000000000004">
      <c r="B88" s="98"/>
      <c r="C88" s="103"/>
      <c r="D88" s="184"/>
      <c r="E88" s="105"/>
      <c r="F88" s="103"/>
      <c r="G88" s="184"/>
      <c r="H88" s="184"/>
      <c r="I88" s="184"/>
      <c r="J88" s="105"/>
      <c r="K88" s="98"/>
      <c r="L88" s="98"/>
      <c r="M88" s="35" t="s">
        <v>13</v>
      </c>
      <c r="N88" s="35" t="s">
        <v>14</v>
      </c>
      <c r="O88" s="35" t="s">
        <v>15</v>
      </c>
      <c r="P88" s="35" t="s">
        <v>16</v>
      </c>
      <c r="Q88" s="35" t="s">
        <v>17</v>
      </c>
      <c r="R88" s="35" t="s">
        <v>18</v>
      </c>
      <c r="S88" s="35" t="s">
        <v>19</v>
      </c>
      <c r="T88" s="35" t="s">
        <v>20</v>
      </c>
      <c r="U88" s="4"/>
    </row>
    <row r="89" spans="1:21" ht="23" thickBot="1" x14ac:dyDescent="0.6">
      <c r="B89" s="185"/>
      <c r="C89" s="186"/>
      <c r="D89" s="187"/>
      <c r="E89" s="188"/>
      <c r="F89" s="186"/>
      <c r="G89" s="187"/>
      <c r="H89" s="187"/>
      <c r="I89" s="187"/>
      <c r="J89" s="188"/>
      <c r="K89" s="185"/>
      <c r="L89" s="185"/>
      <c r="M89" s="189">
        <f t="shared" ref="M89:R89" si="11">M69-M85</f>
        <v>672</v>
      </c>
      <c r="N89" s="189">
        <f t="shared" si="11"/>
        <v>834</v>
      </c>
      <c r="O89" s="189">
        <f t="shared" si="11"/>
        <v>1014</v>
      </c>
      <c r="P89" s="189">
        <f t="shared" si="11"/>
        <v>1214</v>
      </c>
      <c r="Q89" s="189">
        <f t="shared" si="11"/>
        <v>1432</v>
      </c>
      <c r="R89" s="189">
        <f t="shared" si="11"/>
        <v>1670</v>
      </c>
      <c r="S89" s="189">
        <f>SUM(M89:R89)</f>
        <v>6836</v>
      </c>
      <c r="T89" s="189">
        <f>S87+S89</f>
        <v>8152</v>
      </c>
      <c r="U89" s="4"/>
    </row>
    <row r="90" spans="1:21" ht="22.5" x14ac:dyDescent="0.55000000000000004">
      <c r="A90" s="4"/>
      <c r="B90" s="98" t="s">
        <v>125</v>
      </c>
      <c r="C90" s="103" t="s">
        <v>122</v>
      </c>
      <c r="D90" s="184"/>
      <c r="E90" s="105"/>
      <c r="F90" s="190" t="s">
        <v>130</v>
      </c>
      <c r="G90" s="184"/>
      <c r="H90" s="184"/>
      <c r="I90" s="184"/>
      <c r="J90" s="105"/>
      <c r="K90" s="98"/>
      <c r="L90" s="98" t="s">
        <v>66</v>
      </c>
      <c r="M90" s="68" t="s">
        <v>5</v>
      </c>
      <c r="N90" s="68" t="s">
        <v>6</v>
      </c>
      <c r="O90" s="68" t="s">
        <v>7</v>
      </c>
      <c r="P90" s="68" t="s">
        <v>8</v>
      </c>
      <c r="Q90" s="68" t="s">
        <v>9</v>
      </c>
      <c r="R90" s="68" t="s">
        <v>10</v>
      </c>
      <c r="S90" s="68" t="s">
        <v>11</v>
      </c>
      <c r="T90" s="32"/>
      <c r="U90" s="4"/>
    </row>
    <row r="91" spans="1:21" ht="22.5" x14ac:dyDescent="0.55000000000000004">
      <c r="A91" s="4"/>
      <c r="B91" s="98"/>
      <c r="C91" s="103"/>
      <c r="D91" s="104"/>
      <c r="E91" s="105"/>
      <c r="F91" s="103"/>
      <c r="G91" s="104"/>
      <c r="H91" s="104"/>
      <c r="I91" s="104"/>
      <c r="J91" s="105"/>
      <c r="K91" s="98"/>
      <c r="L91" s="98"/>
      <c r="M91" s="46">
        <f t="shared" ref="M91:S91" si="12">ROUND(M87/M23*100,0)</f>
        <v>-1</v>
      </c>
      <c r="N91" s="46">
        <f t="shared" si="12"/>
        <v>1</v>
      </c>
      <c r="O91" s="46">
        <f t="shared" si="12"/>
        <v>2</v>
      </c>
      <c r="P91" s="46">
        <f t="shared" si="12"/>
        <v>3</v>
      </c>
      <c r="Q91" s="46">
        <f t="shared" si="12"/>
        <v>4</v>
      </c>
      <c r="R91" s="46">
        <f t="shared" si="12"/>
        <v>5</v>
      </c>
      <c r="S91" s="46">
        <f t="shared" si="12"/>
        <v>3</v>
      </c>
      <c r="T91" s="32"/>
      <c r="U91" s="4"/>
    </row>
    <row r="92" spans="1:21" ht="22.5" x14ac:dyDescent="0.55000000000000004">
      <c r="B92" s="98"/>
      <c r="C92" s="103"/>
      <c r="D92" s="104"/>
      <c r="E92" s="105"/>
      <c r="F92" s="103"/>
      <c r="G92" s="104"/>
      <c r="H92" s="104"/>
      <c r="I92" s="104"/>
      <c r="J92" s="105"/>
      <c r="K92" s="98"/>
      <c r="L92" s="98"/>
      <c r="M92" s="35" t="s">
        <v>13</v>
      </c>
      <c r="N92" s="35" t="s">
        <v>14</v>
      </c>
      <c r="O92" s="35" t="s">
        <v>15</v>
      </c>
      <c r="P92" s="35" t="s">
        <v>16</v>
      </c>
      <c r="Q92" s="35" t="s">
        <v>17</v>
      </c>
      <c r="R92" s="35" t="s">
        <v>18</v>
      </c>
      <c r="S92" s="35" t="s">
        <v>19</v>
      </c>
      <c r="T92" s="35" t="s">
        <v>20</v>
      </c>
    </row>
    <row r="93" spans="1:21" ht="22.5" x14ac:dyDescent="0.55000000000000004">
      <c r="B93" s="99"/>
      <c r="C93" s="106"/>
      <c r="D93" s="107"/>
      <c r="E93" s="108"/>
      <c r="F93" s="106"/>
      <c r="G93" s="107"/>
      <c r="H93" s="107"/>
      <c r="I93" s="107"/>
      <c r="J93" s="108"/>
      <c r="K93" s="99"/>
      <c r="L93" s="99"/>
      <c r="M93" s="46">
        <f t="shared" ref="M93:T93" si="13">ROUND(M89/M25*100,0)</f>
        <v>6</v>
      </c>
      <c r="N93" s="46">
        <f t="shared" si="13"/>
        <v>6</v>
      </c>
      <c r="O93" s="46">
        <f t="shared" si="13"/>
        <v>7</v>
      </c>
      <c r="P93" s="46">
        <f t="shared" si="13"/>
        <v>8</v>
      </c>
      <c r="Q93" s="46">
        <f t="shared" si="13"/>
        <v>8</v>
      </c>
      <c r="R93" s="46">
        <f t="shared" si="13"/>
        <v>9</v>
      </c>
      <c r="S93" s="46">
        <f t="shared" si="13"/>
        <v>8</v>
      </c>
      <c r="T93" s="46">
        <f t="shared" si="13"/>
        <v>6</v>
      </c>
    </row>
  </sheetData>
  <mergeCells count="107">
    <mergeCell ref="B90:B93"/>
    <mergeCell ref="C90:E93"/>
    <mergeCell ref="F90:J93"/>
    <mergeCell ref="K90:K93"/>
    <mergeCell ref="L90:L93"/>
    <mergeCell ref="B70:B73"/>
    <mergeCell ref="C70:E73"/>
    <mergeCell ref="F70:J73"/>
    <mergeCell ref="K70:K73"/>
    <mergeCell ref="L70:L73"/>
    <mergeCell ref="B86:B89"/>
    <mergeCell ref="C86:E89"/>
    <mergeCell ref="F86:J89"/>
    <mergeCell ref="K86:K89"/>
    <mergeCell ref="L86:L89"/>
    <mergeCell ref="B78:B81"/>
    <mergeCell ref="C78:E81"/>
    <mergeCell ref="F78:J81"/>
    <mergeCell ref="K78:K81"/>
    <mergeCell ref="L78:L81"/>
    <mergeCell ref="B82:B85"/>
    <mergeCell ref="C82:E85"/>
    <mergeCell ref="F82:J85"/>
    <mergeCell ref="K82:K85"/>
    <mergeCell ref="L82:L85"/>
    <mergeCell ref="B58:B61"/>
    <mergeCell ref="C58:E61"/>
    <mergeCell ref="F58:J61"/>
    <mergeCell ref="K58:K61"/>
    <mergeCell ref="L58:L61"/>
    <mergeCell ref="B74:B77"/>
    <mergeCell ref="C74:E77"/>
    <mergeCell ref="F74:J77"/>
    <mergeCell ref="K74:K77"/>
    <mergeCell ref="L74:L77"/>
    <mergeCell ref="C62:E65"/>
    <mergeCell ref="F62:J65"/>
    <mergeCell ref="K62:K65"/>
    <mergeCell ref="L62:L65"/>
    <mergeCell ref="B62:B65"/>
    <mergeCell ref="B66:B69"/>
    <mergeCell ref="C66:E69"/>
    <mergeCell ref="F66:J69"/>
    <mergeCell ref="K66:K69"/>
    <mergeCell ref="L66:L69"/>
    <mergeCell ref="B50:B53"/>
    <mergeCell ref="C50:E53"/>
    <mergeCell ref="F50:J53"/>
    <mergeCell ref="K50:K53"/>
    <mergeCell ref="L50:L53"/>
    <mergeCell ref="B54:B57"/>
    <mergeCell ref="C54:E57"/>
    <mergeCell ref="F54:J57"/>
    <mergeCell ref="K54:K57"/>
    <mergeCell ref="L54:L57"/>
    <mergeCell ref="B42:B45"/>
    <mergeCell ref="C42:E45"/>
    <mergeCell ref="F42:J45"/>
    <mergeCell ref="K42:K45"/>
    <mergeCell ref="L42:L45"/>
    <mergeCell ref="B46:B49"/>
    <mergeCell ref="C46:E49"/>
    <mergeCell ref="F46:J49"/>
    <mergeCell ref="K46:K49"/>
    <mergeCell ref="L46:L49"/>
    <mergeCell ref="B34:B37"/>
    <mergeCell ref="C34:E37"/>
    <mergeCell ref="F34:J37"/>
    <mergeCell ref="K34:K37"/>
    <mergeCell ref="L34:L37"/>
    <mergeCell ref="B38:B41"/>
    <mergeCell ref="C38:E41"/>
    <mergeCell ref="F38:J41"/>
    <mergeCell ref="K38:K41"/>
    <mergeCell ref="L38:L41"/>
    <mergeCell ref="B26:B29"/>
    <mergeCell ref="C26:E29"/>
    <mergeCell ref="F26:J29"/>
    <mergeCell ref="K26:K29"/>
    <mergeCell ref="L26:L29"/>
    <mergeCell ref="B30:B33"/>
    <mergeCell ref="C30:E33"/>
    <mergeCell ref="F30:J33"/>
    <mergeCell ref="K30:K33"/>
    <mergeCell ref="L30:L33"/>
    <mergeCell ref="B21:T21"/>
    <mergeCell ref="C22:E22"/>
    <mergeCell ref="F22:J22"/>
    <mergeCell ref="B23:B25"/>
    <mergeCell ref="C23:E25"/>
    <mergeCell ref="F23:J25"/>
    <mergeCell ref="K23:K25"/>
    <mergeCell ref="L23:L25"/>
    <mergeCell ref="B9:T9"/>
    <mergeCell ref="B11:T11"/>
    <mergeCell ref="D15:E15"/>
    <mergeCell ref="D16:E16"/>
    <mergeCell ref="B19:C19"/>
    <mergeCell ref="B2:I2"/>
    <mergeCell ref="J2:L2"/>
    <mergeCell ref="B4:T4"/>
    <mergeCell ref="B5:T5"/>
    <mergeCell ref="C7:E7"/>
    <mergeCell ref="G7:I7"/>
    <mergeCell ref="B18:C18"/>
    <mergeCell ref="D19:G19"/>
    <mergeCell ref="H19:K19"/>
  </mergeCells>
  <phoneticPr fontId="1"/>
  <printOptions horizontalCentered="1"/>
  <pageMargins left="0" right="0" top="0.59055118110236227" bottom="0.74803149606299213" header="0.31496062992125984" footer="0.31496062992125984"/>
  <pageSetup paperSize="8" scale="60" orientation="landscape"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77"/>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27</v>
      </c>
      <c r="C1" s="5"/>
      <c r="D1" s="5"/>
      <c r="E1" s="5"/>
      <c r="F1" s="5"/>
      <c r="G1" s="5"/>
      <c r="H1" s="5"/>
      <c r="I1" s="5"/>
      <c r="J1" s="5"/>
      <c r="K1" s="6"/>
      <c r="L1" s="6"/>
      <c r="M1" s="6"/>
      <c r="N1" s="6"/>
      <c r="O1" s="6"/>
      <c r="P1" s="6"/>
      <c r="Q1" s="6"/>
      <c r="R1" s="6"/>
      <c r="S1" s="33"/>
      <c r="T1" s="33"/>
    </row>
    <row r="2" spans="2:20" ht="38" x14ac:dyDescent="1.25">
      <c r="B2" s="124" t="s">
        <v>28</v>
      </c>
      <c r="C2" s="124"/>
      <c r="D2" s="124"/>
      <c r="E2" s="124"/>
      <c r="F2" s="124"/>
      <c r="G2" s="124"/>
      <c r="H2" s="124"/>
      <c r="I2" s="124"/>
      <c r="J2" s="125" t="s">
        <v>110</v>
      </c>
      <c r="K2" s="125"/>
      <c r="L2" s="125"/>
      <c r="M2" s="39" t="s">
        <v>111</v>
      </c>
      <c r="N2" s="39"/>
      <c r="O2" s="39"/>
      <c r="P2" s="39"/>
      <c r="Q2" s="39"/>
      <c r="R2" s="39"/>
      <c r="S2" s="39"/>
      <c r="T2" s="7"/>
    </row>
    <row r="3" spans="2:20" ht="31.5" x14ac:dyDescent="1.05">
      <c r="B3" s="8"/>
      <c r="C3" s="29" t="s">
        <v>35</v>
      </c>
      <c r="D3" s="8"/>
      <c r="E3" s="8"/>
      <c r="F3" s="8"/>
      <c r="G3" s="29" t="s">
        <v>53</v>
      </c>
      <c r="H3" s="8"/>
      <c r="I3" s="8"/>
      <c r="J3" s="40" t="s">
        <v>133</v>
      </c>
      <c r="K3" s="9"/>
      <c r="L3" s="9"/>
      <c r="M3" s="9"/>
      <c r="N3" s="9"/>
      <c r="O3" s="9"/>
      <c r="P3" s="9"/>
      <c r="Q3" s="9"/>
      <c r="R3" s="9"/>
      <c r="S3" s="9"/>
      <c r="T3" s="10"/>
    </row>
    <row r="4" spans="2:20" ht="22.5" x14ac:dyDescent="0.55000000000000004">
      <c r="B4" s="126" t="s">
        <v>0</v>
      </c>
      <c r="C4" s="127"/>
      <c r="D4" s="127"/>
      <c r="E4" s="127"/>
      <c r="F4" s="127"/>
      <c r="G4" s="127"/>
      <c r="H4" s="127"/>
      <c r="I4" s="127"/>
      <c r="J4" s="127"/>
      <c r="K4" s="127"/>
      <c r="L4" s="127"/>
      <c r="M4" s="127"/>
      <c r="N4" s="127"/>
      <c r="O4" s="127"/>
      <c r="P4" s="127"/>
      <c r="Q4" s="127"/>
      <c r="R4" s="127"/>
      <c r="S4" s="127"/>
      <c r="T4" s="128"/>
    </row>
    <row r="5" spans="2:20" ht="67.900000000000006" customHeight="1" x14ac:dyDescent="0.55000000000000004">
      <c r="B5" s="80" t="s">
        <v>118</v>
      </c>
      <c r="C5" s="81"/>
      <c r="D5" s="81"/>
      <c r="E5" s="81"/>
      <c r="F5" s="81"/>
      <c r="G5" s="81"/>
      <c r="H5" s="81"/>
      <c r="I5" s="81"/>
      <c r="J5" s="81"/>
      <c r="K5" s="81"/>
      <c r="L5" s="81"/>
      <c r="M5" s="81"/>
      <c r="N5" s="81"/>
      <c r="O5" s="81"/>
      <c r="P5" s="81"/>
      <c r="Q5" s="81"/>
      <c r="R5" s="81"/>
      <c r="S5" s="81"/>
      <c r="T5" s="82"/>
    </row>
    <row r="6" spans="2:20" ht="6" customHeight="1" x14ac:dyDescent="0.55000000000000004"/>
    <row r="7" spans="2:20" ht="28.5" x14ac:dyDescent="0.95">
      <c r="B7" s="12">
        <v>1</v>
      </c>
      <c r="C7" s="120" t="s">
        <v>52</v>
      </c>
      <c r="D7" s="121"/>
      <c r="E7" s="122"/>
      <c r="F7" s="11">
        <v>1</v>
      </c>
      <c r="G7" s="123" t="s">
        <v>24</v>
      </c>
      <c r="H7" s="123"/>
      <c r="I7" s="123"/>
      <c r="J7" s="30"/>
      <c r="K7" s="30"/>
      <c r="L7" s="30"/>
      <c r="M7" s="30"/>
      <c r="N7" s="30"/>
      <c r="O7" s="30"/>
      <c r="P7" s="30"/>
      <c r="Q7" s="30"/>
      <c r="R7" s="30"/>
      <c r="S7" s="30"/>
      <c r="T7" s="31"/>
    </row>
    <row r="8" spans="2:20" ht="7.15" customHeight="1" x14ac:dyDescent="0.55000000000000004">
      <c r="B8" s="14"/>
      <c r="T8" s="15"/>
    </row>
    <row r="9" spans="2:20" ht="81.400000000000006" customHeight="1" x14ac:dyDescent="0.55000000000000004">
      <c r="B9" s="77" t="s">
        <v>112</v>
      </c>
      <c r="C9" s="78"/>
      <c r="D9" s="78"/>
      <c r="E9" s="78"/>
      <c r="F9" s="78"/>
      <c r="G9" s="78"/>
      <c r="H9" s="78"/>
      <c r="I9" s="78"/>
      <c r="J9" s="78"/>
      <c r="K9" s="78"/>
      <c r="L9" s="78"/>
      <c r="M9" s="78"/>
      <c r="N9" s="78"/>
      <c r="O9" s="78"/>
      <c r="P9" s="78"/>
      <c r="Q9" s="78"/>
      <c r="R9" s="78"/>
      <c r="S9" s="78"/>
      <c r="T9" s="79"/>
    </row>
    <row r="10" spans="2:20" x14ac:dyDescent="0.55000000000000004">
      <c r="B10" s="14"/>
      <c r="T10" s="15"/>
    </row>
    <row r="11" spans="2:20" ht="106.15" customHeight="1" x14ac:dyDescent="0.55000000000000004">
      <c r="B11" s="80" t="s">
        <v>115</v>
      </c>
      <c r="C11" s="81"/>
      <c r="D11" s="81"/>
      <c r="E11" s="81"/>
      <c r="F11" s="81"/>
      <c r="G11" s="81"/>
      <c r="H11" s="81"/>
      <c r="I11" s="81"/>
      <c r="J11" s="81"/>
      <c r="K11" s="81"/>
      <c r="L11" s="81"/>
      <c r="M11" s="81"/>
      <c r="N11" s="81"/>
      <c r="O11" s="81"/>
      <c r="P11" s="81"/>
      <c r="Q11" s="81"/>
      <c r="R11" s="81"/>
      <c r="S11" s="81"/>
      <c r="T11" s="82"/>
    </row>
    <row r="12" spans="2:20" ht="19.899999999999999"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899999999999999" customHeight="1" thickBot="1" x14ac:dyDescent="0.6">
      <c r="B13" s="43"/>
      <c r="C13" s="44" t="s">
        <v>57</v>
      </c>
      <c r="D13" s="44"/>
      <c r="E13" s="44"/>
      <c r="F13" s="44"/>
      <c r="G13" s="44"/>
      <c r="H13" s="44"/>
      <c r="I13" s="44"/>
      <c r="J13" s="44"/>
      <c r="K13" s="44"/>
      <c r="L13" s="44"/>
      <c r="M13" s="44"/>
      <c r="N13" s="44"/>
      <c r="O13" s="44"/>
      <c r="P13" s="44"/>
      <c r="Q13" s="44"/>
      <c r="R13" s="44"/>
      <c r="S13" s="44"/>
      <c r="T13" s="45"/>
    </row>
    <row r="14" spans="2:20" ht="19.899999999999999" customHeight="1" thickBot="1" x14ac:dyDescent="0.6">
      <c r="B14" s="43"/>
      <c r="C14" s="41" t="s">
        <v>54</v>
      </c>
      <c r="D14" s="44"/>
      <c r="E14" s="44"/>
      <c r="F14" s="44"/>
      <c r="G14" s="44"/>
      <c r="H14" s="44"/>
      <c r="I14" s="44"/>
      <c r="J14" s="44"/>
      <c r="K14" s="44"/>
      <c r="L14" s="44"/>
      <c r="M14" s="44"/>
      <c r="N14" s="44"/>
      <c r="O14" s="44"/>
      <c r="P14" s="44"/>
      <c r="Q14" s="44"/>
      <c r="R14" s="44"/>
      <c r="S14" s="44"/>
      <c r="T14" s="45"/>
    </row>
    <row r="15" spans="2:20" ht="19.899999999999999" customHeight="1" thickBot="1" x14ac:dyDescent="0.6">
      <c r="B15" s="43"/>
      <c r="C15" s="44"/>
      <c r="D15" s="89" t="s">
        <v>56</v>
      </c>
      <c r="E15" s="90"/>
      <c r="F15" s="44"/>
      <c r="G15" s="44" t="s">
        <v>63</v>
      </c>
      <c r="H15" s="44"/>
      <c r="I15" s="44"/>
      <c r="J15" s="44"/>
      <c r="K15" s="44"/>
      <c r="L15" s="44"/>
      <c r="M15" s="44"/>
      <c r="N15" s="44"/>
      <c r="O15" s="44"/>
      <c r="P15" s="44"/>
      <c r="Q15" s="44"/>
      <c r="R15" s="44"/>
      <c r="S15" s="44"/>
      <c r="T15" s="45"/>
    </row>
    <row r="16" spans="2:20" ht="19.899999999999999" customHeight="1" thickBot="1" x14ac:dyDescent="0.6">
      <c r="B16" s="43"/>
      <c r="C16" s="44"/>
      <c r="D16" s="89" t="s">
        <v>58</v>
      </c>
      <c r="E16" s="90"/>
      <c r="F16" s="44"/>
      <c r="G16" s="44" t="s">
        <v>113</v>
      </c>
      <c r="H16" s="44"/>
      <c r="I16" s="44"/>
      <c r="J16" s="44"/>
      <c r="K16" s="44"/>
      <c r="L16" s="44"/>
      <c r="M16" s="44"/>
      <c r="N16" s="44"/>
      <c r="O16" s="44"/>
      <c r="P16" s="44"/>
      <c r="Q16" s="44"/>
      <c r="R16" s="44"/>
      <c r="S16" s="44"/>
      <c r="T16" s="45"/>
    </row>
    <row r="17" spans="2:21" ht="19.899999999999999" customHeight="1" thickBot="1" x14ac:dyDescent="0.6">
      <c r="B17" s="43"/>
      <c r="C17" s="44"/>
      <c r="D17" s="44"/>
      <c r="E17" s="44"/>
      <c r="F17" s="44"/>
      <c r="G17" s="44"/>
      <c r="H17" s="44"/>
      <c r="I17" s="44"/>
      <c r="J17" s="44"/>
      <c r="K17" s="44"/>
      <c r="L17" s="44"/>
      <c r="M17" s="44"/>
      <c r="N17" s="44"/>
      <c r="O17" s="44"/>
      <c r="P17" s="44"/>
      <c r="Q17" s="44"/>
      <c r="R17" s="44"/>
      <c r="S17" s="44"/>
      <c r="T17" s="45"/>
    </row>
    <row r="18" spans="2:21" ht="19.899999999999999" customHeight="1" thickBot="1" x14ac:dyDescent="0.6">
      <c r="B18" s="94" t="s">
        <v>59</v>
      </c>
      <c r="C18" s="96"/>
      <c r="D18" s="44"/>
      <c r="E18" s="44"/>
      <c r="F18" s="44"/>
      <c r="G18" s="44"/>
      <c r="H18" s="44"/>
      <c r="I18" s="44"/>
      <c r="J18" s="44"/>
      <c r="K18" s="44"/>
      <c r="L18" s="44"/>
      <c r="M18" s="44"/>
      <c r="N18" s="44"/>
      <c r="O18" s="44"/>
      <c r="P18" s="44"/>
      <c r="Q18" s="44"/>
      <c r="R18" s="44"/>
      <c r="S18" s="44"/>
      <c r="T18" s="45"/>
    </row>
    <row r="19" spans="2:21" ht="19.899999999999999" customHeight="1" thickBot="1" x14ac:dyDescent="0.6">
      <c r="B19" s="91" t="s">
        <v>60</v>
      </c>
      <c r="C19" s="93"/>
      <c r="D19" s="91" t="s">
        <v>61</v>
      </c>
      <c r="E19" s="92"/>
      <c r="F19" s="92"/>
      <c r="G19" s="93"/>
      <c r="H19" s="89" t="s">
        <v>114</v>
      </c>
      <c r="I19" s="138"/>
      <c r="J19" s="138"/>
      <c r="K19" s="90"/>
      <c r="L19" s="44"/>
      <c r="M19" s="44"/>
      <c r="N19" s="44"/>
      <c r="O19" s="44"/>
      <c r="P19" s="44"/>
      <c r="Q19" s="44"/>
      <c r="R19" s="44"/>
      <c r="S19" s="44"/>
      <c r="T19" s="45"/>
    </row>
    <row r="20" spans="2:21" ht="19.899999999999999" customHeight="1" thickBot="1" x14ac:dyDescent="0.6">
      <c r="B20" s="43"/>
      <c r="C20" s="44"/>
      <c r="D20" s="44"/>
      <c r="E20" s="44"/>
      <c r="F20" s="44"/>
      <c r="G20" s="44"/>
      <c r="H20" s="44"/>
      <c r="I20" s="44"/>
      <c r="J20" s="44"/>
      <c r="K20" s="44"/>
      <c r="L20" s="44"/>
      <c r="M20" s="44"/>
      <c r="N20" s="44"/>
      <c r="O20" s="44"/>
      <c r="P20" s="44"/>
      <c r="Q20" s="44"/>
      <c r="R20" s="44"/>
      <c r="S20" s="44"/>
      <c r="T20" s="45"/>
    </row>
    <row r="21" spans="2:21" ht="29" thickBot="1" x14ac:dyDescent="0.6">
      <c r="B21" s="83" t="s">
        <v>105</v>
      </c>
      <c r="C21" s="84"/>
      <c r="D21" s="84"/>
      <c r="E21" s="84"/>
      <c r="F21" s="84"/>
      <c r="G21" s="84"/>
      <c r="H21" s="84"/>
      <c r="I21" s="84"/>
      <c r="J21" s="84"/>
      <c r="K21" s="84"/>
      <c r="L21" s="84"/>
      <c r="M21" s="84"/>
      <c r="N21" s="84"/>
      <c r="O21" s="84"/>
      <c r="P21" s="84"/>
      <c r="Q21" s="84"/>
      <c r="R21" s="84"/>
      <c r="S21" s="84"/>
      <c r="T21" s="85"/>
    </row>
    <row r="22" spans="2:21" ht="22.5" x14ac:dyDescent="0.55000000000000004">
      <c r="B22" s="37" t="s">
        <v>1</v>
      </c>
      <c r="C22" s="86" t="s">
        <v>2</v>
      </c>
      <c r="D22" s="87"/>
      <c r="E22" s="88"/>
      <c r="F22" s="86" t="s">
        <v>12</v>
      </c>
      <c r="G22" s="87"/>
      <c r="H22" s="87"/>
      <c r="I22" s="87"/>
      <c r="J22" s="88"/>
      <c r="K22" s="34" t="s">
        <v>3</v>
      </c>
      <c r="L22" s="34" t="s">
        <v>4</v>
      </c>
      <c r="M22" s="35" t="s">
        <v>5</v>
      </c>
      <c r="N22" s="35" t="s">
        <v>6</v>
      </c>
      <c r="O22" s="35" t="s">
        <v>7</v>
      </c>
      <c r="P22" s="35" t="s">
        <v>8</v>
      </c>
      <c r="Q22" s="35" t="s">
        <v>9</v>
      </c>
      <c r="R22" s="35" t="s">
        <v>10</v>
      </c>
      <c r="S22" s="35" t="s">
        <v>11</v>
      </c>
      <c r="T22" s="36"/>
    </row>
    <row r="23" spans="2:21" ht="22.5" x14ac:dyDescent="0.55000000000000004">
      <c r="B23" s="97" t="s">
        <v>23</v>
      </c>
      <c r="C23" s="129" t="s">
        <v>25</v>
      </c>
      <c r="D23" s="130"/>
      <c r="E23" s="131"/>
      <c r="F23" s="132" t="s">
        <v>134</v>
      </c>
      <c r="G23" s="101"/>
      <c r="H23" s="101"/>
      <c r="I23" s="101"/>
      <c r="J23" s="102"/>
      <c r="K23" s="97" t="s">
        <v>21</v>
      </c>
      <c r="L23" s="97" t="s">
        <v>22</v>
      </c>
      <c r="M23" s="2">
        <f>A①_営業部_入力!M31</f>
        <v>9500</v>
      </c>
      <c r="N23" s="2">
        <f>A①_営業部_入力!N31</f>
        <v>10450</v>
      </c>
      <c r="O23" s="2">
        <f>A①_営業部_入力!O31</f>
        <v>11495</v>
      </c>
      <c r="P23" s="2">
        <f>A①_営業部_入力!P31</f>
        <v>12635</v>
      </c>
      <c r="Q23" s="2">
        <f>A①_営業部_入力!Q31</f>
        <v>13870</v>
      </c>
      <c r="R23" s="2">
        <f>A①_営業部_入力!R31</f>
        <v>15200</v>
      </c>
      <c r="S23" s="2">
        <f>SUM(M23:R23)</f>
        <v>73150</v>
      </c>
      <c r="T23" s="32"/>
    </row>
    <row r="24" spans="2:21" ht="22.5" x14ac:dyDescent="0.55000000000000004">
      <c r="B24" s="98"/>
      <c r="C24" s="115"/>
      <c r="D24" s="182"/>
      <c r="E24" s="116"/>
      <c r="F24" s="103"/>
      <c r="G24" s="184"/>
      <c r="H24" s="184"/>
      <c r="I24" s="184"/>
      <c r="J24" s="105"/>
      <c r="K24" s="98"/>
      <c r="L24" s="98"/>
      <c r="M24" s="35" t="s">
        <v>13</v>
      </c>
      <c r="N24" s="35" t="s">
        <v>14</v>
      </c>
      <c r="O24" s="35" t="s">
        <v>15</v>
      </c>
      <c r="P24" s="35" t="s">
        <v>16</v>
      </c>
      <c r="Q24" s="35" t="s">
        <v>17</v>
      </c>
      <c r="R24" s="35" t="s">
        <v>18</v>
      </c>
      <c r="S24" s="35" t="s">
        <v>19</v>
      </c>
      <c r="T24" s="35" t="s">
        <v>20</v>
      </c>
    </row>
    <row r="25" spans="2:21" ht="23" thickBot="1" x14ac:dyDescent="0.6">
      <c r="B25" s="185"/>
      <c r="C25" s="191"/>
      <c r="D25" s="192"/>
      <c r="E25" s="193"/>
      <c r="F25" s="186"/>
      <c r="G25" s="187"/>
      <c r="H25" s="187"/>
      <c r="I25" s="187"/>
      <c r="J25" s="188"/>
      <c r="K25" s="185"/>
      <c r="L25" s="185"/>
      <c r="M25" s="189">
        <f>A①_営業部_入力!M33</f>
        <v>16720</v>
      </c>
      <c r="N25" s="189">
        <f>A①_営業部_入力!N33</f>
        <v>18335</v>
      </c>
      <c r="O25" s="189">
        <f>A①_営業部_入力!O33</f>
        <v>20140</v>
      </c>
      <c r="P25" s="189">
        <f>A①_営業部_入力!P33</f>
        <v>22135</v>
      </c>
      <c r="Q25" s="189">
        <f>A①_営業部_入力!Q33</f>
        <v>24320</v>
      </c>
      <c r="R25" s="189">
        <f>A①_営業部_入力!R33</f>
        <v>26695</v>
      </c>
      <c r="S25" s="189">
        <f>SUM(M25:R25)</f>
        <v>128345</v>
      </c>
      <c r="T25" s="189">
        <f>S23+S25</f>
        <v>201495</v>
      </c>
    </row>
    <row r="26" spans="2:21" ht="22.5" x14ac:dyDescent="0.55000000000000004">
      <c r="B26" s="98" t="s">
        <v>34</v>
      </c>
      <c r="C26" s="115" t="s">
        <v>43</v>
      </c>
      <c r="D26" s="182"/>
      <c r="E26" s="116"/>
      <c r="F26" s="183" t="s">
        <v>106</v>
      </c>
      <c r="G26" s="182"/>
      <c r="H26" s="182"/>
      <c r="I26" s="182"/>
      <c r="J26" s="116"/>
      <c r="K26" s="98" t="s">
        <v>82</v>
      </c>
      <c r="L26" s="98" t="s">
        <v>44</v>
      </c>
      <c r="M26" s="68" t="s">
        <v>5</v>
      </c>
      <c r="N26" s="68" t="s">
        <v>6</v>
      </c>
      <c r="O26" s="68" t="s">
        <v>7</v>
      </c>
      <c r="P26" s="68" t="s">
        <v>8</v>
      </c>
      <c r="Q26" s="68" t="s">
        <v>9</v>
      </c>
      <c r="R26" s="68" t="s">
        <v>10</v>
      </c>
      <c r="S26" s="68" t="s">
        <v>11</v>
      </c>
      <c r="T26" s="32"/>
    </row>
    <row r="27" spans="2:21" ht="22.5" x14ac:dyDescent="0.55000000000000004">
      <c r="B27" s="98"/>
      <c r="C27" s="115"/>
      <c r="D27" s="182"/>
      <c r="E27" s="116"/>
      <c r="F27" s="115"/>
      <c r="G27" s="182"/>
      <c r="H27" s="182"/>
      <c r="I27" s="182"/>
      <c r="J27" s="116"/>
      <c r="K27" s="98"/>
      <c r="L27" s="98"/>
      <c r="M27" s="38">
        <f>A①_営業部_入力!M27</f>
        <v>100</v>
      </c>
      <c r="N27" s="38">
        <f>A①_営業部_入力!N27</f>
        <v>110</v>
      </c>
      <c r="O27" s="38">
        <f>A①_営業部_入力!O27</f>
        <v>121</v>
      </c>
      <c r="P27" s="38">
        <f>A①_営業部_入力!P27</f>
        <v>133</v>
      </c>
      <c r="Q27" s="38">
        <f>A①_営業部_入力!Q27</f>
        <v>146</v>
      </c>
      <c r="R27" s="38">
        <f>A①_営業部_入力!R27</f>
        <v>160</v>
      </c>
      <c r="S27" s="38">
        <f>SUM(M27:R27)</f>
        <v>770</v>
      </c>
      <c r="T27" s="32"/>
    </row>
    <row r="28" spans="2:21" ht="22.5" x14ac:dyDescent="0.55000000000000004">
      <c r="B28" s="98"/>
      <c r="C28" s="115"/>
      <c r="D28" s="182"/>
      <c r="E28" s="116"/>
      <c r="F28" s="115"/>
      <c r="G28" s="182"/>
      <c r="H28" s="182"/>
      <c r="I28" s="182"/>
      <c r="J28" s="116"/>
      <c r="K28" s="98"/>
      <c r="L28" s="98"/>
      <c r="M28" s="35" t="s">
        <v>13</v>
      </c>
      <c r="N28" s="35" t="s">
        <v>14</v>
      </c>
      <c r="O28" s="35" t="s">
        <v>15</v>
      </c>
      <c r="P28" s="35" t="s">
        <v>16</v>
      </c>
      <c r="Q28" s="35" t="s">
        <v>17</v>
      </c>
      <c r="R28" s="35" t="s">
        <v>18</v>
      </c>
      <c r="S28" s="35" t="s">
        <v>19</v>
      </c>
      <c r="T28" s="35" t="s">
        <v>20</v>
      </c>
    </row>
    <row r="29" spans="2:21" ht="23" thickBot="1" x14ac:dyDescent="0.6">
      <c r="B29" s="185"/>
      <c r="C29" s="191"/>
      <c r="D29" s="192"/>
      <c r="E29" s="193"/>
      <c r="F29" s="191"/>
      <c r="G29" s="192"/>
      <c r="H29" s="192"/>
      <c r="I29" s="192"/>
      <c r="J29" s="193"/>
      <c r="K29" s="185"/>
      <c r="L29" s="185"/>
      <c r="M29" s="194">
        <f>A①_営業部_入力!M29</f>
        <v>176</v>
      </c>
      <c r="N29" s="194">
        <f>A①_営業部_入力!N29</f>
        <v>193</v>
      </c>
      <c r="O29" s="194">
        <f>A①_営業部_入力!O29</f>
        <v>212</v>
      </c>
      <c r="P29" s="194">
        <f>A①_営業部_入力!P29</f>
        <v>233</v>
      </c>
      <c r="Q29" s="194">
        <f>A①_営業部_入力!Q29</f>
        <v>256</v>
      </c>
      <c r="R29" s="194">
        <f>A①_営業部_入力!R29</f>
        <v>281</v>
      </c>
      <c r="S29" s="194">
        <f>SUM(M29:R29)</f>
        <v>1351</v>
      </c>
      <c r="T29" s="194">
        <f>S27+S29</f>
        <v>2121</v>
      </c>
    </row>
    <row r="30" spans="2:21" ht="22.5" x14ac:dyDescent="0.55000000000000004">
      <c r="B30" s="98" t="s">
        <v>40</v>
      </c>
      <c r="C30" s="133" t="s">
        <v>94</v>
      </c>
      <c r="D30" s="200"/>
      <c r="E30" s="134"/>
      <c r="F30" s="190" t="s">
        <v>135</v>
      </c>
      <c r="G30" s="184"/>
      <c r="H30" s="184"/>
      <c r="I30" s="184"/>
      <c r="J30" s="105"/>
      <c r="K30" s="98" t="s">
        <v>21</v>
      </c>
      <c r="L30" s="98" t="s">
        <v>22</v>
      </c>
      <c r="M30" s="68" t="s">
        <v>5</v>
      </c>
      <c r="N30" s="68" t="s">
        <v>6</v>
      </c>
      <c r="O30" s="68" t="s">
        <v>7</v>
      </c>
      <c r="P30" s="68" t="s">
        <v>8</v>
      </c>
      <c r="Q30" s="68" t="s">
        <v>9</v>
      </c>
      <c r="R30" s="68" t="s">
        <v>10</v>
      </c>
      <c r="S30" s="68" t="s">
        <v>11</v>
      </c>
      <c r="T30" s="32"/>
      <c r="U30" s="4"/>
    </row>
    <row r="31" spans="2:21" ht="22.5" x14ac:dyDescent="0.55000000000000004">
      <c r="B31" s="98"/>
      <c r="C31" s="133"/>
      <c r="D31" s="200"/>
      <c r="E31" s="134"/>
      <c r="F31" s="103"/>
      <c r="G31" s="184"/>
      <c r="H31" s="184"/>
      <c r="I31" s="184"/>
      <c r="J31" s="105"/>
      <c r="K31" s="98"/>
      <c r="L31" s="98"/>
      <c r="M31" s="2">
        <f>A①_購買部_入力!M55</f>
        <v>17100</v>
      </c>
      <c r="N31" s="2">
        <f>A①_購買部_入力!N55</f>
        <v>17100</v>
      </c>
      <c r="O31" s="2">
        <f>A①_購買部_入力!O55</f>
        <v>17100</v>
      </c>
      <c r="P31" s="2">
        <f>A①_購買部_入力!P55</f>
        <v>17100</v>
      </c>
      <c r="Q31" s="2">
        <f>A①_購買部_入力!Q55</f>
        <v>17100</v>
      </c>
      <c r="R31" s="2">
        <f>A①_購買部_入力!R55</f>
        <v>17100</v>
      </c>
      <c r="S31" s="2">
        <f>SUM(M31:R31)</f>
        <v>102600</v>
      </c>
      <c r="T31" s="32"/>
      <c r="U31" s="4"/>
    </row>
    <row r="32" spans="2:21" ht="22.5" x14ac:dyDescent="0.55000000000000004">
      <c r="B32" s="98"/>
      <c r="C32" s="133"/>
      <c r="D32" s="200"/>
      <c r="E32" s="134"/>
      <c r="F32" s="103"/>
      <c r="G32" s="184"/>
      <c r="H32" s="184"/>
      <c r="I32" s="184"/>
      <c r="J32" s="105"/>
      <c r="K32" s="98"/>
      <c r="L32" s="98"/>
      <c r="M32" s="35" t="s">
        <v>13</v>
      </c>
      <c r="N32" s="35" t="s">
        <v>14</v>
      </c>
      <c r="O32" s="35" t="s">
        <v>15</v>
      </c>
      <c r="P32" s="35" t="s">
        <v>16</v>
      </c>
      <c r="Q32" s="35" t="s">
        <v>17</v>
      </c>
      <c r="R32" s="35" t="s">
        <v>18</v>
      </c>
      <c r="S32" s="35" t="s">
        <v>19</v>
      </c>
      <c r="T32" s="35" t="s">
        <v>20</v>
      </c>
      <c r="U32" s="4"/>
    </row>
    <row r="33" spans="2:21" ht="23" thickBot="1" x14ac:dyDescent="0.6">
      <c r="B33" s="185"/>
      <c r="C33" s="201"/>
      <c r="D33" s="202"/>
      <c r="E33" s="203"/>
      <c r="F33" s="186"/>
      <c r="G33" s="187"/>
      <c r="H33" s="187"/>
      <c r="I33" s="187"/>
      <c r="J33" s="188"/>
      <c r="K33" s="185"/>
      <c r="L33" s="185"/>
      <c r="M33" s="189">
        <f>A①_購買部_入力!M57</f>
        <v>17100</v>
      </c>
      <c r="N33" s="189">
        <f>A①_購買部_入力!N57</f>
        <v>17100</v>
      </c>
      <c r="O33" s="189">
        <f>A①_購買部_入力!O57</f>
        <v>17100</v>
      </c>
      <c r="P33" s="189">
        <f>A①_購買部_入力!P57</f>
        <v>17100</v>
      </c>
      <c r="Q33" s="189">
        <f>A①_購買部_入力!Q57</f>
        <v>17100</v>
      </c>
      <c r="R33" s="189">
        <f>A①_購買部_入力!R57</f>
        <v>17100</v>
      </c>
      <c r="S33" s="189">
        <f>SUM(M33:R33)</f>
        <v>102600</v>
      </c>
      <c r="T33" s="189">
        <f>S31+S33</f>
        <v>205200</v>
      </c>
      <c r="U33" s="4"/>
    </row>
    <row r="34" spans="2:21" ht="21.65" customHeight="1" x14ac:dyDescent="0.55000000000000004">
      <c r="B34" s="98" t="s">
        <v>45</v>
      </c>
      <c r="C34" s="133" t="s">
        <v>95</v>
      </c>
      <c r="D34" s="200"/>
      <c r="E34" s="134"/>
      <c r="F34" s="190" t="s">
        <v>136</v>
      </c>
      <c r="G34" s="184"/>
      <c r="H34" s="184"/>
      <c r="I34" s="184"/>
      <c r="J34" s="105"/>
      <c r="K34" s="98"/>
      <c r="L34" s="98" t="s">
        <v>66</v>
      </c>
      <c r="M34" s="68" t="s">
        <v>5</v>
      </c>
      <c r="N34" s="68" t="s">
        <v>6</v>
      </c>
      <c r="O34" s="68" t="s">
        <v>7</v>
      </c>
      <c r="P34" s="68" t="s">
        <v>8</v>
      </c>
      <c r="Q34" s="68" t="s">
        <v>9</v>
      </c>
      <c r="R34" s="68" t="s">
        <v>10</v>
      </c>
      <c r="S34" s="68" t="s">
        <v>11</v>
      </c>
      <c r="T34" s="32"/>
      <c r="U34" s="4"/>
    </row>
    <row r="35" spans="2:21" ht="22.5" x14ac:dyDescent="0.55000000000000004">
      <c r="B35" s="98"/>
      <c r="C35" s="133"/>
      <c r="D35" s="200"/>
      <c r="E35" s="134"/>
      <c r="F35" s="103"/>
      <c r="G35" s="184"/>
      <c r="H35" s="184"/>
      <c r="I35" s="184"/>
      <c r="J35" s="105"/>
      <c r="K35" s="98"/>
      <c r="L35" s="98"/>
      <c r="M35" s="2">
        <f>A①_購買部_入力!M59</f>
        <v>11400</v>
      </c>
      <c r="N35" s="2">
        <f>A①_購買部_入力!N59</f>
        <v>10830</v>
      </c>
      <c r="O35" s="2">
        <f>A①_購買部_入力!O59</f>
        <v>10203</v>
      </c>
      <c r="P35" s="2">
        <f>A①_購買部_入力!P59</f>
        <v>9519</v>
      </c>
      <c r="Q35" s="2">
        <f>A①_購買部_入力!Q59</f>
        <v>8778</v>
      </c>
      <c r="R35" s="2">
        <f>A①_購買部_入力!R59</f>
        <v>7980</v>
      </c>
      <c r="S35" s="2">
        <f>SUM(M35:R35)</f>
        <v>58710</v>
      </c>
      <c r="T35" s="32"/>
      <c r="U35" s="4"/>
    </row>
    <row r="36" spans="2:21" ht="22.5" x14ac:dyDescent="0.55000000000000004">
      <c r="B36" s="98"/>
      <c r="C36" s="133"/>
      <c r="D36" s="200"/>
      <c r="E36" s="134"/>
      <c r="F36" s="103"/>
      <c r="G36" s="184"/>
      <c r="H36" s="184"/>
      <c r="I36" s="184"/>
      <c r="J36" s="105"/>
      <c r="K36" s="98"/>
      <c r="L36" s="98"/>
      <c r="M36" s="35" t="s">
        <v>13</v>
      </c>
      <c r="N36" s="35" t="s">
        <v>14</v>
      </c>
      <c r="O36" s="35" t="s">
        <v>15</v>
      </c>
      <c r="P36" s="35" t="s">
        <v>16</v>
      </c>
      <c r="Q36" s="35" t="s">
        <v>17</v>
      </c>
      <c r="R36" s="35" t="s">
        <v>18</v>
      </c>
      <c r="S36" s="35" t="s">
        <v>19</v>
      </c>
      <c r="T36" s="35" t="s">
        <v>20</v>
      </c>
      <c r="U36" s="4"/>
    </row>
    <row r="37" spans="2:21" ht="23" thickBot="1" x14ac:dyDescent="0.6">
      <c r="B37" s="185"/>
      <c r="C37" s="201"/>
      <c r="D37" s="202"/>
      <c r="E37" s="203"/>
      <c r="F37" s="186"/>
      <c r="G37" s="187"/>
      <c r="H37" s="187"/>
      <c r="I37" s="187"/>
      <c r="J37" s="188"/>
      <c r="K37" s="185"/>
      <c r="L37" s="185"/>
      <c r="M37" s="189">
        <f>A①_購買部_入力!M61</f>
        <v>7068</v>
      </c>
      <c r="N37" s="189">
        <f>A①_購買部_入力!N61</f>
        <v>6099</v>
      </c>
      <c r="O37" s="189">
        <f>A①_購買部_入力!O61</f>
        <v>5016</v>
      </c>
      <c r="P37" s="189">
        <f>A①_購買部_入力!P61</f>
        <v>3819</v>
      </c>
      <c r="Q37" s="189">
        <f>A①_購買部_入力!Q61</f>
        <v>2508</v>
      </c>
      <c r="R37" s="189">
        <f>A①_購買部_入力!R61</f>
        <v>1083</v>
      </c>
      <c r="S37" s="189">
        <f>SUM(M37:R37)</f>
        <v>25593</v>
      </c>
      <c r="T37" s="189">
        <f>S35+S37</f>
        <v>84303</v>
      </c>
      <c r="U37" s="4"/>
    </row>
    <row r="38" spans="2:21" ht="21.65" customHeight="1" x14ac:dyDescent="0.55000000000000004">
      <c r="B38" s="98" t="s">
        <v>46</v>
      </c>
      <c r="C38" s="133" t="s">
        <v>96</v>
      </c>
      <c r="D38" s="200"/>
      <c r="E38" s="134"/>
      <c r="F38" s="190" t="s">
        <v>137</v>
      </c>
      <c r="G38" s="184"/>
      <c r="H38" s="184"/>
      <c r="I38" s="184"/>
      <c r="J38" s="105"/>
      <c r="K38" s="98" t="s">
        <v>21</v>
      </c>
      <c r="L38" s="98" t="s">
        <v>22</v>
      </c>
      <c r="M38" s="68" t="s">
        <v>5</v>
      </c>
      <c r="N38" s="68" t="s">
        <v>6</v>
      </c>
      <c r="O38" s="68" t="s">
        <v>7</v>
      </c>
      <c r="P38" s="68" t="s">
        <v>8</v>
      </c>
      <c r="Q38" s="68" t="s">
        <v>9</v>
      </c>
      <c r="R38" s="68" t="s">
        <v>10</v>
      </c>
      <c r="S38" s="68" t="s">
        <v>11</v>
      </c>
      <c r="T38" s="32"/>
      <c r="U38" s="4"/>
    </row>
    <row r="39" spans="2:21" ht="22.5" x14ac:dyDescent="0.55000000000000004">
      <c r="B39" s="98"/>
      <c r="C39" s="133"/>
      <c r="D39" s="200"/>
      <c r="E39" s="134"/>
      <c r="F39" s="103"/>
      <c r="G39" s="184"/>
      <c r="H39" s="184"/>
      <c r="I39" s="184"/>
      <c r="J39" s="105"/>
      <c r="K39" s="98"/>
      <c r="L39" s="98"/>
      <c r="M39" s="2">
        <f>M31-M35</f>
        <v>5700</v>
      </c>
      <c r="N39" s="2">
        <f t="shared" ref="N39:R41" si="0">N31-N35</f>
        <v>6270</v>
      </c>
      <c r="O39" s="2">
        <f t="shared" si="0"/>
        <v>6897</v>
      </c>
      <c r="P39" s="2">
        <f t="shared" si="0"/>
        <v>7581</v>
      </c>
      <c r="Q39" s="2">
        <f t="shared" si="0"/>
        <v>8322</v>
      </c>
      <c r="R39" s="2">
        <f t="shared" si="0"/>
        <v>9120</v>
      </c>
      <c r="S39" s="2">
        <f>SUM(M39:R39)</f>
        <v>43890</v>
      </c>
      <c r="T39" s="32"/>
      <c r="U39" s="4"/>
    </row>
    <row r="40" spans="2:21" ht="22.5" x14ac:dyDescent="0.55000000000000004">
      <c r="B40" s="98"/>
      <c r="C40" s="133"/>
      <c r="D40" s="200"/>
      <c r="E40" s="134"/>
      <c r="F40" s="103"/>
      <c r="G40" s="184"/>
      <c r="H40" s="184"/>
      <c r="I40" s="184"/>
      <c r="J40" s="105"/>
      <c r="K40" s="98"/>
      <c r="L40" s="98"/>
      <c r="M40" s="35" t="s">
        <v>13</v>
      </c>
      <c r="N40" s="35" t="s">
        <v>14</v>
      </c>
      <c r="O40" s="35" t="s">
        <v>15</v>
      </c>
      <c r="P40" s="35" t="s">
        <v>16</v>
      </c>
      <c r="Q40" s="35" t="s">
        <v>17</v>
      </c>
      <c r="R40" s="35" t="s">
        <v>18</v>
      </c>
      <c r="S40" s="35" t="s">
        <v>19</v>
      </c>
      <c r="T40" s="35" t="s">
        <v>20</v>
      </c>
      <c r="U40" s="4"/>
    </row>
    <row r="41" spans="2:21" ht="23" thickBot="1" x14ac:dyDescent="0.6">
      <c r="B41" s="99"/>
      <c r="C41" s="135"/>
      <c r="D41" s="136"/>
      <c r="E41" s="137"/>
      <c r="F41" s="106"/>
      <c r="G41" s="107"/>
      <c r="H41" s="107"/>
      <c r="I41" s="107"/>
      <c r="J41" s="108"/>
      <c r="K41" s="99"/>
      <c r="L41" s="99"/>
      <c r="M41" s="2">
        <f>M33-M37</f>
        <v>10032</v>
      </c>
      <c r="N41" s="2">
        <f t="shared" si="0"/>
        <v>11001</v>
      </c>
      <c r="O41" s="2">
        <f t="shared" si="0"/>
        <v>12084</v>
      </c>
      <c r="P41" s="2">
        <f t="shared" si="0"/>
        <v>13281</v>
      </c>
      <c r="Q41" s="2">
        <f t="shared" si="0"/>
        <v>14592</v>
      </c>
      <c r="R41" s="2">
        <f t="shared" si="0"/>
        <v>16017</v>
      </c>
      <c r="S41" s="2">
        <f>SUM(M41:R41)</f>
        <v>77007</v>
      </c>
      <c r="T41" s="2">
        <f>S39+S41</f>
        <v>120897</v>
      </c>
      <c r="U41" s="4"/>
    </row>
    <row r="42" spans="2:21" ht="22.5" x14ac:dyDescent="0.55000000000000004">
      <c r="B42" s="97" t="s">
        <v>47</v>
      </c>
      <c r="C42" s="109" t="s">
        <v>139</v>
      </c>
      <c r="D42" s="110"/>
      <c r="E42" s="111"/>
      <c r="F42" s="119" t="s">
        <v>152</v>
      </c>
      <c r="G42" s="110"/>
      <c r="H42" s="110"/>
      <c r="I42" s="110"/>
      <c r="J42" s="111"/>
      <c r="K42" s="97" t="s">
        <v>21</v>
      </c>
      <c r="L42" s="97" t="s">
        <v>22</v>
      </c>
      <c r="M42" s="35" t="s">
        <v>5</v>
      </c>
      <c r="N42" s="35" t="s">
        <v>6</v>
      </c>
      <c r="O42" s="35" t="s">
        <v>7</v>
      </c>
      <c r="P42" s="35" t="s">
        <v>8</v>
      </c>
      <c r="Q42" s="35" t="s">
        <v>9</v>
      </c>
      <c r="R42" s="35" t="s">
        <v>10</v>
      </c>
      <c r="S42" s="35" t="s">
        <v>11</v>
      </c>
      <c r="T42" s="36"/>
      <c r="U42" s="4"/>
    </row>
    <row r="43" spans="2:21" ht="22.5" x14ac:dyDescent="0.55000000000000004">
      <c r="B43" s="98"/>
      <c r="C43" s="103"/>
      <c r="D43" s="184"/>
      <c r="E43" s="105"/>
      <c r="F43" s="103"/>
      <c r="G43" s="184"/>
      <c r="H43" s="184"/>
      <c r="I43" s="184"/>
      <c r="J43" s="105"/>
      <c r="K43" s="98"/>
      <c r="L43" s="98"/>
      <c r="M43" s="2">
        <f>A①_営業部_入力!M47</f>
        <v>950</v>
      </c>
      <c r="N43" s="2">
        <f>A①_営業部_入力!N47</f>
        <v>1045</v>
      </c>
      <c r="O43" s="2">
        <f>A①_営業部_入力!O47</f>
        <v>1150</v>
      </c>
      <c r="P43" s="2">
        <f>A①_営業部_入力!P47</f>
        <v>1264</v>
      </c>
      <c r="Q43" s="2">
        <f>A①_営業部_入力!Q47</f>
        <v>1387</v>
      </c>
      <c r="R43" s="2">
        <f>A①_営業部_入力!R47</f>
        <v>1520</v>
      </c>
      <c r="S43" s="2">
        <f>SUM(M43:R43)</f>
        <v>7316</v>
      </c>
      <c r="T43" s="32"/>
      <c r="U43" s="4"/>
    </row>
    <row r="44" spans="2:21" ht="22.5" x14ac:dyDescent="0.55000000000000004">
      <c r="B44" s="98"/>
      <c r="C44" s="103"/>
      <c r="D44" s="184"/>
      <c r="E44" s="105"/>
      <c r="F44" s="103"/>
      <c r="G44" s="184"/>
      <c r="H44" s="184"/>
      <c r="I44" s="184"/>
      <c r="J44" s="105"/>
      <c r="K44" s="98"/>
      <c r="L44" s="98"/>
      <c r="M44" s="35" t="s">
        <v>13</v>
      </c>
      <c r="N44" s="35" t="s">
        <v>14</v>
      </c>
      <c r="O44" s="35" t="s">
        <v>15</v>
      </c>
      <c r="P44" s="35" t="s">
        <v>16</v>
      </c>
      <c r="Q44" s="35" t="s">
        <v>17</v>
      </c>
      <c r="R44" s="35" t="s">
        <v>18</v>
      </c>
      <c r="S44" s="35" t="s">
        <v>19</v>
      </c>
      <c r="T44" s="35" t="s">
        <v>20</v>
      </c>
      <c r="U44" s="4"/>
    </row>
    <row r="45" spans="2:21" ht="23" thickBot="1" x14ac:dyDescent="0.6">
      <c r="B45" s="185"/>
      <c r="C45" s="186"/>
      <c r="D45" s="187"/>
      <c r="E45" s="188"/>
      <c r="F45" s="186"/>
      <c r="G45" s="187"/>
      <c r="H45" s="187"/>
      <c r="I45" s="187"/>
      <c r="J45" s="188"/>
      <c r="K45" s="185"/>
      <c r="L45" s="185"/>
      <c r="M45" s="189">
        <f>A①_営業部_入力!M49</f>
        <v>1672</v>
      </c>
      <c r="N45" s="189">
        <f>A①_営業部_入力!N49</f>
        <v>1834</v>
      </c>
      <c r="O45" s="189">
        <f>A①_営業部_入力!O49</f>
        <v>2014</v>
      </c>
      <c r="P45" s="189">
        <f>A①_営業部_入力!P49</f>
        <v>2214</v>
      </c>
      <c r="Q45" s="189">
        <f>A①_営業部_入力!Q49</f>
        <v>2432</v>
      </c>
      <c r="R45" s="189">
        <f>A①_営業部_入力!R49</f>
        <v>2670</v>
      </c>
      <c r="S45" s="189">
        <f>SUM(M45:R45)</f>
        <v>12836</v>
      </c>
      <c r="T45" s="189">
        <f>S43+S45</f>
        <v>20152</v>
      </c>
      <c r="U45" s="4"/>
    </row>
    <row r="46" spans="2:21" ht="21.65" customHeight="1" x14ac:dyDescent="0.55000000000000004">
      <c r="B46" s="98" t="s">
        <v>69</v>
      </c>
      <c r="C46" s="103" t="s">
        <v>140</v>
      </c>
      <c r="D46" s="184"/>
      <c r="E46" s="105"/>
      <c r="F46" s="190" t="s">
        <v>141</v>
      </c>
      <c r="G46" s="184"/>
      <c r="H46" s="184"/>
      <c r="I46" s="184"/>
      <c r="J46" s="105"/>
      <c r="K46" s="98" t="s">
        <v>21</v>
      </c>
      <c r="L46" s="98" t="s">
        <v>22</v>
      </c>
      <c r="M46" s="68" t="s">
        <v>5</v>
      </c>
      <c r="N46" s="68" t="s">
        <v>6</v>
      </c>
      <c r="O46" s="68" t="s">
        <v>7</v>
      </c>
      <c r="P46" s="68" t="s">
        <v>8</v>
      </c>
      <c r="Q46" s="68" t="s">
        <v>9</v>
      </c>
      <c r="R46" s="68" t="s">
        <v>10</v>
      </c>
      <c r="S46" s="68" t="s">
        <v>11</v>
      </c>
      <c r="T46" s="32"/>
      <c r="U46" s="4"/>
    </row>
    <row r="47" spans="2:21" ht="22.5" x14ac:dyDescent="0.55000000000000004">
      <c r="B47" s="98"/>
      <c r="C47" s="103"/>
      <c r="D47" s="184"/>
      <c r="E47" s="105"/>
      <c r="F47" s="103"/>
      <c r="G47" s="184"/>
      <c r="H47" s="184"/>
      <c r="I47" s="184"/>
      <c r="J47" s="105"/>
      <c r="K47" s="98"/>
      <c r="L47" s="98"/>
      <c r="M47" s="2">
        <f>M39+M43</f>
        <v>6650</v>
      </c>
      <c r="N47" s="2">
        <f t="shared" ref="N47:R47" si="1">N39+N43</f>
        <v>7315</v>
      </c>
      <c r="O47" s="2">
        <f t="shared" si="1"/>
        <v>8047</v>
      </c>
      <c r="P47" s="2">
        <f t="shared" si="1"/>
        <v>8845</v>
      </c>
      <c r="Q47" s="2">
        <f t="shared" si="1"/>
        <v>9709</v>
      </c>
      <c r="R47" s="2">
        <f t="shared" si="1"/>
        <v>10640</v>
      </c>
      <c r="S47" s="2">
        <f>SUM(M47:R47)</f>
        <v>51206</v>
      </c>
      <c r="T47" s="32"/>
      <c r="U47" s="4"/>
    </row>
    <row r="48" spans="2:21" ht="22.5" x14ac:dyDescent="0.55000000000000004">
      <c r="B48" s="98"/>
      <c r="C48" s="103"/>
      <c r="D48" s="184"/>
      <c r="E48" s="105"/>
      <c r="F48" s="103"/>
      <c r="G48" s="184"/>
      <c r="H48" s="184"/>
      <c r="I48" s="184"/>
      <c r="J48" s="105"/>
      <c r="K48" s="98"/>
      <c r="L48" s="98"/>
      <c r="M48" s="35" t="s">
        <v>13</v>
      </c>
      <c r="N48" s="35" t="s">
        <v>14</v>
      </c>
      <c r="O48" s="35" t="s">
        <v>15</v>
      </c>
      <c r="P48" s="35" t="s">
        <v>16</v>
      </c>
      <c r="Q48" s="35" t="s">
        <v>17</v>
      </c>
      <c r="R48" s="35" t="s">
        <v>18</v>
      </c>
      <c r="S48" s="35" t="s">
        <v>19</v>
      </c>
      <c r="T48" s="35" t="s">
        <v>20</v>
      </c>
      <c r="U48" s="4"/>
    </row>
    <row r="49" spans="2:21" ht="23" thickBot="1" x14ac:dyDescent="0.6">
      <c r="B49" s="185"/>
      <c r="C49" s="186"/>
      <c r="D49" s="187"/>
      <c r="E49" s="188"/>
      <c r="F49" s="186"/>
      <c r="G49" s="187"/>
      <c r="H49" s="187"/>
      <c r="I49" s="187"/>
      <c r="J49" s="188"/>
      <c r="K49" s="185"/>
      <c r="L49" s="185"/>
      <c r="M49" s="189">
        <f>M41+M45</f>
        <v>11704</v>
      </c>
      <c r="N49" s="189">
        <f t="shared" ref="N49:R49" si="2">N41+N45</f>
        <v>12835</v>
      </c>
      <c r="O49" s="189">
        <f t="shared" si="2"/>
        <v>14098</v>
      </c>
      <c r="P49" s="189">
        <f t="shared" si="2"/>
        <v>15495</v>
      </c>
      <c r="Q49" s="189">
        <f t="shared" si="2"/>
        <v>17024</v>
      </c>
      <c r="R49" s="189">
        <f t="shared" si="2"/>
        <v>18687</v>
      </c>
      <c r="S49" s="189">
        <f>SUM(M49:R49)</f>
        <v>89843</v>
      </c>
      <c r="T49" s="189">
        <f>S47+S49</f>
        <v>141049</v>
      </c>
      <c r="U49" s="4"/>
    </row>
    <row r="50" spans="2:21" ht="22.5" x14ac:dyDescent="0.55000000000000004">
      <c r="B50" s="196" t="s">
        <v>143</v>
      </c>
      <c r="C50" s="112" t="s">
        <v>72</v>
      </c>
      <c r="D50" s="113"/>
      <c r="E50" s="114"/>
      <c r="F50" s="119" t="s">
        <v>142</v>
      </c>
      <c r="G50" s="110"/>
      <c r="H50" s="110"/>
      <c r="I50" s="110"/>
      <c r="J50" s="111"/>
      <c r="K50" s="196" t="s">
        <v>21</v>
      </c>
      <c r="L50" s="196" t="s">
        <v>22</v>
      </c>
      <c r="M50" s="197" t="s">
        <v>5</v>
      </c>
      <c r="N50" s="197" t="s">
        <v>6</v>
      </c>
      <c r="O50" s="197" t="s">
        <v>7</v>
      </c>
      <c r="P50" s="197" t="s">
        <v>8</v>
      </c>
      <c r="Q50" s="197" t="s">
        <v>9</v>
      </c>
      <c r="R50" s="197" t="s">
        <v>10</v>
      </c>
      <c r="S50" s="197" t="s">
        <v>11</v>
      </c>
      <c r="T50" s="198"/>
      <c r="U50" s="4"/>
    </row>
    <row r="51" spans="2:21" ht="22.5" x14ac:dyDescent="0.55000000000000004">
      <c r="B51" s="98"/>
      <c r="C51" s="115"/>
      <c r="D51" s="182"/>
      <c r="E51" s="116"/>
      <c r="F51" s="103"/>
      <c r="G51" s="184"/>
      <c r="H51" s="184"/>
      <c r="I51" s="184"/>
      <c r="J51" s="105"/>
      <c r="K51" s="98"/>
      <c r="L51" s="98"/>
      <c r="M51" s="2">
        <f>M23-M47</f>
        <v>2850</v>
      </c>
      <c r="N51" s="2">
        <f t="shared" ref="N51:R53" si="3">N23-N47</f>
        <v>3135</v>
      </c>
      <c r="O51" s="2">
        <f t="shared" si="3"/>
        <v>3448</v>
      </c>
      <c r="P51" s="2">
        <f t="shared" si="3"/>
        <v>3790</v>
      </c>
      <c r="Q51" s="2">
        <f t="shared" si="3"/>
        <v>4161</v>
      </c>
      <c r="R51" s="2">
        <f t="shared" si="3"/>
        <v>4560</v>
      </c>
      <c r="S51" s="2">
        <f>SUM(M51:R51)</f>
        <v>21944</v>
      </c>
      <c r="T51" s="32"/>
      <c r="U51" s="4"/>
    </row>
    <row r="52" spans="2:21" ht="22.5" x14ac:dyDescent="0.55000000000000004">
      <c r="B52" s="98"/>
      <c r="C52" s="115"/>
      <c r="D52" s="182"/>
      <c r="E52" s="116"/>
      <c r="F52" s="103"/>
      <c r="G52" s="184"/>
      <c r="H52" s="184"/>
      <c r="I52" s="184"/>
      <c r="J52" s="105"/>
      <c r="K52" s="98"/>
      <c r="L52" s="98"/>
      <c r="M52" s="35" t="s">
        <v>13</v>
      </c>
      <c r="N52" s="35" t="s">
        <v>14</v>
      </c>
      <c r="O52" s="35" t="s">
        <v>15</v>
      </c>
      <c r="P52" s="35" t="s">
        <v>16</v>
      </c>
      <c r="Q52" s="35" t="s">
        <v>17</v>
      </c>
      <c r="R52" s="35" t="s">
        <v>18</v>
      </c>
      <c r="S52" s="35" t="s">
        <v>19</v>
      </c>
      <c r="T52" s="35" t="s">
        <v>20</v>
      </c>
      <c r="U52" s="4"/>
    </row>
    <row r="53" spans="2:21" ht="23" thickBot="1" x14ac:dyDescent="0.6">
      <c r="B53" s="185"/>
      <c r="C53" s="191"/>
      <c r="D53" s="192"/>
      <c r="E53" s="193"/>
      <c r="F53" s="186"/>
      <c r="G53" s="187"/>
      <c r="H53" s="187"/>
      <c r="I53" s="187"/>
      <c r="J53" s="188"/>
      <c r="K53" s="185"/>
      <c r="L53" s="185"/>
      <c r="M53" s="189">
        <f>M25-M49</f>
        <v>5016</v>
      </c>
      <c r="N53" s="189">
        <f t="shared" si="3"/>
        <v>5500</v>
      </c>
      <c r="O53" s="189">
        <f t="shared" si="3"/>
        <v>6042</v>
      </c>
      <c r="P53" s="189">
        <f t="shared" si="3"/>
        <v>6640</v>
      </c>
      <c r="Q53" s="189">
        <f t="shared" si="3"/>
        <v>7296</v>
      </c>
      <c r="R53" s="189">
        <f t="shared" si="3"/>
        <v>8008</v>
      </c>
      <c r="S53" s="189">
        <f>SUM(M53:R53)</f>
        <v>38502</v>
      </c>
      <c r="T53" s="189">
        <f>S51+S53</f>
        <v>60446</v>
      </c>
      <c r="U53" s="4"/>
    </row>
    <row r="54" spans="2:21" ht="22.5" x14ac:dyDescent="0.55000000000000004">
      <c r="B54" s="98" t="s">
        <v>144</v>
      </c>
      <c r="C54" s="115" t="s">
        <v>74</v>
      </c>
      <c r="D54" s="182"/>
      <c r="E54" s="116"/>
      <c r="F54" s="190" t="s">
        <v>145</v>
      </c>
      <c r="G54" s="184"/>
      <c r="H54" s="184"/>
      <c r="I54" s="184"/>
      <c r="J54" s="105"/>
      <c r="K54" s="98"/>
      <c r="L54" s="98" t="s">
        <v>66</v>
      </c>
      <c r="M54" s="68" t="s">
        <v>5</v>
      </c>
      <c r="N54" s="68" t="s">
        <v>6</v>
      </c>
      <c r="O54" s="68" t="s">
        <v>7</v>
      </c>
      <c r="P54" s="68" t="s">
        <v>8</v>
      </c>
      <c r="Q54" s="68" t="s">
        <v>9</v>
      </c>
      <c r="R54" s="68" t="s">
        <v>10</v>
      </c>
      <c r="S54" s="68" t="s">
        <v>11</v>
      </c>
      <c r="T54" s="32"/>
      <c r="U54" s="4"/>
    </row>
    <row r="55" spans="2:21" ht="22.5" x14ac:dyDescent="0.55000000000000004">
      <c r="B55" s="98"/>
      <c r="C55" s="115"/>
      <c r="D55" s="182"/>
      <c r="E55" s="116"/>
      <c r="F55" s="103"/>
      <c r="G55" s="184"/>
      <c r="H55" s="184"/>
      <c r="I55" s="184"/>
      <c r="J55" s="105"/>
      <c r="K55" s="98"/>
      <c r="L55" s="98"/>
      <c r="M55" s="46">
        <f t="shared" ref="M55:S55" si="4">ROUND(M51/M23*100,0)</f>
        <v>30</v>
      </c>
      <c r="N55" s="46">
        <f t="shared" si="4"/>
        <v>30</v>
      </c>
      <c r="O55" s="46">
        <f t="shared" si="4"/>
        <v>30</v>
      </c>
      <c r="P55" s="46">
        <f t="shared" si="4"/>
        <v>30</v>
      </c>
      <c r="Q55" s="46">
        <f t="shared" si="4"/>
        <v>30</v>
      </c>
      <c r="R55" s="46">
        <f t="shared" si="4"/>
        <v>30</v>
      </c>
      <c r="S55" s="46">
        <f t="shared" si="4"/>
        <v>30</v>
      </c>
      <c r="T55" s="32"/>
      <c r="U55" s="4"/>
    </row>
    <row r="56" spans="2:21" ht="22.5" x14ac:dyDescent="0.55000000000000004">
      <c r="B56" s="98"/>
      <c r="C56" s="115"/>
      <c r="D56" s="182"/>
      <c r="E56" s="116"/>
      <c r="F56" s="103"/>
      <c r="G56" s="184"/>
      <c r="H56" s="184"/>
      <c r="I56" s="184"/>
      <c r="J56" s="105"/>
      <c r="K56" s="98"/>
      <c r="L56" s="98"/>
      <c r="M56" s="35" t="s">
        <v>13</v>
      </c>
      <c r="N56" s="35" t="s">
        <v>14</v>
      </c>
      <c r="O56" s="35" t="s">
        <v>15</v>
      </c>
      <c r="P56" s="35" t="s">
        <v>16</v>
      </c>
      <c r="Q56" s="35" t="s">
        <v>17</v>
      </c>
      <c r="R56" s="35" t="s">
        <v>18</v>
      </c>
      <c r="S56" s="35" t="s">
        <v>19</v>
      </c>
      <c r="T56" s="35" t="s">
        <v>20</v>
      </c>
      <c r="U56" s="4"/>
    </row>
    <row r="57" spans="2:21" ht="23" thickBot="1" x14ac:dyDescent="0.6">
      <c r="B57" s="185"/>
      <c r="C57" s="191"/>
      <c r="D57" s="192"/>
      <c r="E57" s="193"/>
      <c r="F57" s="186"/>
      <c r="G57" s="187"/>
      <c r="H57" s="187"/>
      <c r="I57" s="187"/>
      <c r="J57" s="188"/>
      <c r="K57" s="185"/>
      <c r="L57" s="185"/>
      <c r="M57" s="195">
        <f t="shared" ref="M57:T57" si="5">ROUND(M53/M25*100,0)</f>
        <v>30</v>
      </c>
      <c r="N57" s="195">
        <f t="shared" si="5"/>
        <v>30</v>
      </c>
      <c r="O57" s="195">
        <f t="shared" si="5"/>
        <v>30</v>
      </c>
      <c r="P57" s="195">
        <f t="shared" si="5"/>
        <v>30</v>
      </c>
      <c r="Q57" s="195">
        <f t="shared" si="5"/>
        <v>30</v>
      </c>
      <c r="R57" s="195">
        <f t="shared" si="5"/>
        <v>30</v>
      </c>
      <c r="S57" s="195">
        <f t="shared" si="5"/>
        <v>30</v>
      </c>
      <c r="T57" s="195">
        <f t="shared" si="5"/>
        <v>30</v>
      </c>
      <c r="U57" s="4"/>
    </row>
    <row r="58" spans="2:21" ht="22.5" x14ac:dyDescent="0.55000000000000004">
      <c r="B58" s="98" t="s">
        <v>76</v>
      </c>
      <c r="C58" s="103" t="s">
        <v>97</v>
      </c>
      <c r="D58" s="184"/>
      <c r="E58" s="105"/>
      <c r="F58" s="190" t="s">
        <v>138</v>
      </c>
      <c r="G58" s="184"/>
      <c r="H58" s="184"/>
      <c r="I58" s="184"/>
      <c r="J58" s="105"/>
      <c r="K58" s="98" t="s">
        <v>21</v>
      </c>
      <c r="L58" s="98" t="s">
        <v>22</v>
      </c>
      <c r="M58" s="68" t="s">
        <v>5</v>
      </c>
      <c r="N58" s="68" t="s">
        <v>6</v>
      </c>
      <c r="O58" s="68" t="s">
        <v>7</v>
      </c>
      <c r="P58" s="68" t="s">
        <v>8</v>
      </c>
      <c r="Q58" s="68" t="s">
        <v>9</v>
      </c>
      <c r="R58" s="68" t="s">
        <v>10</v>
      </c>
      <c r="S58" s="68" t="s">
        <v>11</v>
      </c>
      <c r="T58" s="32"/>
      <c r="U58" s="4"/>
    </row>
    <row r="59" spans="2:21" ht="22.5" x14ac:dyDescent="0.55000000000000004">
      <c r="B59" s="98"/>
      <c r="C59" s="103"/>
      <c r="D59" s="184"/>
      <c r="E59" s="105"/>
      <c r="F59" s="103"/>
      <c r="G59" s="184"/>
      <c r="H59" s="184"/>
      <c r="I59" s="184"/>
      <c r="J59" s="105"/>
      <c r="K59" s="98"/>
      <c r="L59" s="98"/>
      <c r="M59" s="2">
        <f>A①_営業部_入力!M63+A①_購買部_入力!M75</f>
        <v>2400</v>
      </c>
      <c r="N59" s="2">
        <f>A①_営業部_入力!N63+A①_購買部_入力!N75</f>
        <v>2400</v>
      </c>
      <c r="O59" s="2">
        <f>A①_営業部_入力!O63+A①_購買部_入力!O75</f>
        <v>2400</v>
      </c>
      <c r="P59" s="2">
        <f>A①_営業部_入力!P63+A①_購買部_入力!P75</f>
        <v>2400</v>
      </c>
      <c r="Q59" s="2">
        <f>A①_営業部_入力!Q63+A①_購買部_入力!Q75</f>
        <v>2400</v>
      </c>
      <c r="R59" s="2">
        <f>A①_営業部_入力!R63+A①_購買部_入力!R75</f>
        <v>2400</v>
      </c>
      <c r="S59" s="2">
        <f>SUM(M59:R59)</f>
        <v>14400</v>
      </c>
      <c r="T59" s="32"/>
      <c r="U59" s="4"/>
    </row>
    <row r="60" spans="2:21" ht="22.5" x14ac:dyDescent="0.55000000000000004">
      <c r="B60" s="98"/>
      <c r="C60" s="103"/>
      <c r="D60" s="184"/>
      <c r="E60" s="105"/>
      <c r="F60" s="103"/>
      <c r="G60" s="184"/>
      <c r="H60" s="184"/>
      <c r="I60" s="184"/>
      <c r="J60" s="105"/>
      <c r="K60" s="98"/>
      <c r="L60" s="98"/>
      <c r="M60" s="35" t="s">
        <v>13</v>
      </c>
      <c r="N60" s="35" t="s">
        <v>14</v>
      </c>
      <c r="O60" s="35" t="s">
        <v>15</v>
      </c>
      <c r="P60" s="35" t="s">
        <v>16</v>
      </c>
      <c r="Q60" s="35" t="s">
        <v>17</v>
      </c>
      <c r="R60" s="35" t="s">
        <v>18</v>
      </c>
      <c r="S60" s="35" t="s">
        <v>19</v>
      </c>
      <c r="T60" s="35" t="s">
        <v>20</v>
      </c>
      <c r="U60" s="4"/>
    </row>
    <row r="61" spans="2:21" ht="23" thickBot="1" x14ac:dyDescent="0.6">
      <c r="B61" s="185"/>
      <c r="C61" s="186"/>
      <c r="D61" s="187"/>
      <c r="E61" s="188"/>
      <c r="F61" s="186"/>
      <c r="G61" s="187"/>
      <c r="H61" s="187"/>
      <c r="I61" s="187"/>
      <c r="J61" s="188"/>
      <c r="K61" s="185"/>
      <c r="L61" s="185"/>
      <c r="M61" s="189">
        <f>A①_営業部_入力!M65+A①_購買部_入力!M77</f>
        <v>2400</v>
      </c>
      <c r="N61" s="189">
        <f>A①_営業部_入力!N65+A①_購買部_入力!N77</f>
        <v>2400</v>
      </c>
      <c r="O61" s="189">
        <f>A①_営業部_入力!O65+A①_購買部_入力!O77</f>
        <v>2400</v>
      </c>
      <c r="P61" s="189">
        <f>A①_営業部_入力!P65+A①_購買部_入力!P77</f>
        <v>2400</v>
      </c>
      <c r="Q61" s="189">
        <f>A①_営業部_入力!Q65+A①_購買部_入力!Q77</f>
        <v>2400</v>
      </c>
      <c r="R61" s="189">
        <f>A①_営業部_入力!R65+A①_購買部_入力!R77</f>
        <v>2400</v>
      </c>
      <c r="S61" s="189">
        <f>SUM(M61:R61)</f>
        <v>14400</v>
      </c>
      <c r="T61" s="189">
        <f>S59+S61</f>
        <v>28800</v>
      </c>
      <c r="U61" s="4"/>
    </row>
    <row r="62" spans="2:21" ht="21.65" customHeight="1" x14ac:dyDescent="0.55000000000000004">
      <c r="B62" s="98" t="s">
        <v>146</v>
      </c>
      <c r="C62" s="103" t="s">
        <v>98</v>
      </c>
      <c r="D62" s="184"/>
      <c r="E62" s="105"/>
      <c r="F62" s="190" t="s">
        <v>138</v>
      </c>
      <c r="G62" s="184"/>
      <c r="H62" s="184"/>
      <c r="I62" s="184"/>
      <c r="J62" s="105"/>
      <c r="K62" s="98" t="s">
        <v>21</v>
      </c>
      <c r="L62" s="98" t="s">
        <v>22</v>
      </c>
      <c r="M62" s="68" t="s">
        <v>5</v>
      </c>
      <c r="N62" s="68" t="s">
        <v>6</v>
      </c>
      <c r="O62" s="68" t="s">
        <v>7</v>
      </c>
      <c r="P62" s="68" t="s">
        <v>8</v>
      </c>
      <c r="Q62" s="68" t="s">
        <v>9</v>
      </c>
      <c r="R62" s="68" t="s">
        <v>10</v>
      </c>
      <c r="S62" s="68" t="s">
        <v>11</v>
      </c>
      <c r="T62" s="32"/>
      <c r="U62" s="4"/>
    </row>
    <row r="63" spans="2:21" ht="22.5" x14ac:dyDescent="0.55000000000000004">
      <c r="B63" s="98"/>
      <c r="C63" s="103"/>
      <c r="D63" s="184"/>
      <c r="E63" s="105"/>
      <c r="F63" s="103"/>
      <c r="G63" s="184"/>
      <c r="H63" s="184"/>
      <c r="I63" s="184"/>
      <c r="J63" s="105"/>
      <c r="K63" s="98"/>
      <c r="L63" s="98"/>
      <c r="M63" s="2">
        <f>A①_営業部_入力!M67+A①_購買部_入力!M79</f>
        <v>400</v>
      </c>
      <c r="N63" s="2">
        <f>A①_営業部_入力!N67+A①_購買部_入力!N79</f>
        <v>400</v>
      </c>
      <c r="O63" s="2">
        <f>A①_営業部_入力!O67+A①_購買部_入力!O79</f>
        <v>400</v>
      </c>
      <c r="P63" s="2">
        <f>A①_営業部_入力!P67+A①_購買部_入力!P79</f>
        <v>400</v>
      </c>
      <c r="Q63" s="2">
        <f>A①_営業部_入力!Q67+A①_購買部_入力!Q79</f>
        <v>400</v>
      </c>
      <c r="R63" s="2">
        <f>A①_営業部_入力!R67+A①_購買部_入力!R79</f>
        <v>400</v>
      </c>
      <c r="S63" s="2">
        <f>SUM(M63:R63)</f>
        <v>2400</v>
      </c>
      <c r="T63" s="32"/>
      <c r="U63" s="4"/>
    </row>
    <row r="64" spans="2:21" ht="22.5" x14ac:dyDescent="0.55000000000000004">
      <c r="B64" s="98"/>
      <c r="C64" s="103"/>
      <c r="D64" s="184"/>
      <c r="E64" s="105"/>
      <c r="F64" s="103"/>
      <c r="G64" s="184"/>
      <c r="H64" s="184"/>
      <c r="I64" s="184"/>
      <c r="J64" s="105"/>
      <c r="K64" s="98"/>
      <c r="L64" s="98"/>
      <c r="M64" s="35" t="s">
        <v>13</v>
      </c>
      <c r="N64" s="35" t="s">
        <v>14</v>
      </c>
      <c r="O64" s="35" t="s">
        <v>15</v>
      </c>
      <c r="P64" s="35" t="s">
        <v>16</v>
      </c>
      <c r="Q64" s="35" t="s">
        <v>17</v>
      </c>
      <c r="R64" s="35" t="s">
        <v>18</v>
      </c>
      <c r="S64" s="35" t="s">
        <v>19</v>
      </c>
      <c r="T64" s="35" t="s">
        <v>20</v>
      </c>
      <c r="U64" s="4"/>
    </row>
    <row r="65" spans="1:21" ht="23" thickBot="1" x14ac:dyDescent="0.6">
      <c r="B65" s="185"/>
      <c r="C65" s="186"/>
      <c r="D65" s="187"/>
      <c r="E65" s="188"/>
      <c r="F65" s="186"/>
      <c r="G65" s="187"/>
      <c r="H65" s="187"/>
      <c r="I65" s="187"/>
      <c r="J65" s="188"/>
      <c r="K65" s="185"/>
      <c r="L65" s="185"/>
      <c r="M65" s="189">
        <f>A①_営業部_入力!M69+A①_購買部_入力!M81</f>
        <v>400</v>
      </c>
      <c r="N65" s="189">
        <f>A①_営業部_入力!N69+A①_購買部_入力!N81</f>
        <v>400</v>
      </c>
      <c r="O65" s="189">
        <f>A①_営業部_入力!O69+A①_購買部_入力!O81</f>
        <v>400</v>
      </c>
      <c r="P65" s="189">
        <f>A①_営業部_入力!P69+A①_購買部_入力!P81</f>
        <v>400</v>
      </c>
      <c r="Q65" s="189">
        <f>A①_営業部_入力!Q69+A①_購買部_入力!Q81</f>
        <v>400</v>
      </c>
      <c r="R65" s="189">
        <f>A①_営業部_入力!R69+A①_購買部_入力!R81</f>
        <v>400</v>
      </c>
      <c r="S65" s="189">
        <f>SUM(M65:R65)</f>
        <v>2400</v>
      </c>
      <c r="T65" s="189">
        <f>S63+S65</f>
        <v>4800</v>
      </c>
      <c r="U65" s="4"/>
    </row>
    <row r="66" spans="1:21" ht="22.5" x14ac:dyDescent="0.55000000000000004">
      <c r="B66" s="98" t="s">
        <v>147</v>
      </c>
      <c r="C66" s="103" t="s">
        <v>99</v>
      </c>
      <c r="D66" s="184"/>
      <c r="E66" s="105"/>
      <c r="F66" s="190" t="s">
        <v>148</v>
      </c>
      <c r="G66" s="184"/>
      <c r="H66" s="184"/>
      <c r="I66" s="184"/>
      <c r="J66" s="105"/>
      <c r="K66" s="98" t="s">
        <v>21</v>
      </c>
      <c r="L66" s="98" t="s">
        <v>22</v>
      </c>
      <c r="M66" s="68" t="s">
        <v>5</v>
      </c>
      <c r="N66" s="68" t="s">
        <v>6</v>
      </c>
      <c r="O66" s="68" t="s">
        <v>7</v>
      </c>
      <c r="P66" s="68" t="s">
        <v>8</v>
      </c>
      <c r="Q66" s="68" t="s">
        <v>9</v>
      </c>
      <c r="R66" s="68" t="s">
        <v>10</v>
      </c>
      <c r="S66" s="68" t="s">
        <v>11</v>
      </c>
      <c r="T66" s="32"/>
      <c r="U66" s="4"/>
    </row>
    <row r="67" spans="1:21" ht="22.5" x14ac:dyDescent="0.55000000000000004">
      <c r="B67" s="98"/>
      <c r="C67" s="103"/>
      <c r="D67" s="184"/>
      <c r="E67" s="105"/>
      <c r="F67" s="103"/>
      <c r="G67" s="184"/>
      <c r="H67" s="184"/>
      <c r="I67" s="184"/>
      <c r="J67" s="105"/>
      <c r="K67" s="98"/>
      <c r="L67" s="98"/>
      <c r="M67" s="2">
        <f>M59+M63</f>
        <v>2800</v>
      </c>
      <c r="N67" s="2">
        <f t="shared" ref="N67:R69" si="6">N59+N63</f>
        <v>2800</v>
      </c>
      <c r="O67" s="2">
        <f t="shared" si="6"/>
        <v>2800</v>
      </c>
      <c r="P67" s="2">
        <f t="shared" si="6"/>
        <v>2800</v>
      </c>
      <c r="Q67" s="2">
        <f t="shared" si="6"/>
        <v>2800</v>
      </c>
      <c r="R67" s="2">
        <f t="shared" si="6"/>
        <v>2800</v>
      </c>
      <c r="S67" s="2">
        <f>SUM(M67:R67)</f>
        <v>16800</v>
      </c>
      <c r="T67" s="32"/>
      <c r="U67" s="4"/>
    </row>
    <row r="68" spans="1:21" ht="22.5" x14ac:dyDescent="0.55000000000000004">
      <c r="B68" s="98"/>
      <c r="C68" s="103"/>
      <c r="D68" s="184"/>
      <c r="E68" s="105"/>
      <c r="F68" s="103"/>
      <c r="G68" s="184"/>
      <c r="H68" s="184"/>
      <c r="I68" s="184"/>
      <c r="J68" s="105"/>
      <c r="K68" s="98"/>
      <c r="L68" s="98"/>
      <c r="M68" s="35" t="s">
        <v>13</v>
      </c>
      <c r="N68" s="35" t="s">
        <v>14</v>
      </c>
      <c r="O68" s="35" t="s">
        <v>15</v>
      </c>
      <c r="P68" s="35" t="s">
        <v>16</v>
      </c>
      <c r="Q68" s="35" t="s">
        <v>17</v>
      </c>
      <c r="R68" s="35" t="s">
        <v>18</v>
      </c>
      <c r="S68" s="35" t="s">
        <v>19</v>
      </c>
      <c r="T68" s="35" t="s">
        <v>20</v>
      </c>
      <c r="U68" s="4"/>
    </row>
    <row r="69" spans="1:21" ht="23" thickBot="1" x14ac:dyDescent="0.6">
      <c r="B69" s="185"/>
      <c r="C69" s="186"/>
      <c r="D69" s="187"/>
      <c r="E69" s="188"/>
      <c r="F69" s="186"/>
      <c r="G69" s="187"/>
      <c r="H69" s="187"/>
      <c r="I69" s="187"/>
      <c r="J69" s="188"/>
      <c r="K69" s="185"/>
      <c r="L69" s="185"/>
      <c r="M69" s="189">
        <f>M61+M65</f>
        <v>2800</v>
      </c>
      <c r="N69" s="189">
        <f t="shared" si="6"/>
        <v>2800</v>
      </c>
      <c r="O69" s="189">
        <f t="shared" si="6"/>
        <v>2800</v>
      </c>
      <c r="P69" s="189">
        <f t="shared" si="6"/>
        <v>2800</v>
      </c>
      <c r="Q69" s="189">
        <f t="shared" si="6"/>
        <v>2800</v>
      </c>
      <c r="R69" s="189">
        <f t="shared" si="6"/>
        <v>2800</v>
      </c>
      <c r="S69" s="189">
        <f>SUM(M69:R69)</f>
        <v>16800</v>
      </c>
      <c r="T69" s="189">
        <f>S67+S69</f>
        <v>33600</v>
      </c>
      <c r="U69" s="4"/>
    </row>
    <row r="70" spans="1:21" ht="22.5" x14ac:dyDescent="0.55000000000000004">
      <c r="B70" s="98" t="s">
        <v>49</v>
      </c>
      <c r="C70" s="103" t="s">
        <v>121</v>
      </c>
      <c r="D70" s="184"/>
      <c r="E70" s="105"/>
      <c r="F70" s="190" t="s">
        <v>149</v>
      </c>
      <c r="G70" s="184"/>
      <c r="H70" s="184"/>
      <c r="I70" s="184"/>
      <c r="J70" s="105"/>
      <c r="K70" s="98" t="s">
        <v>21</v>
      </c>
      <c r="L70" s="98" t="s">
        <v>22</v>
      </c>
      <c r="M70" s="68" t="s">
        <v>5</v>
      </c>
      <c r="N70" s="68" t="s">
        <v>6</v>
      </c>
      <c r="O70" s="68" t="s">
        <v>7</v>
      </c>
      <c r="P70" s="68" t="s">
        <v>8</v>
      </c>
      <c r="Q70" s="68" t="s">
        <v>9</v>
      </c>
      <c r="R70" s="68" t="s">
        <v>10</v>
      </c>
      <c r="S70" s="68" t="s">
        <v>11</v>
      </c>
      <c r="T70" s="32"/>
      <c r="U70" s="4"/>
    </row>
    <row r="71" spans="1:21" ht="22.5" x14ac:dyDescent="0.55000000000000004">
      <c r="B71" s="98"/>
      <c r="C71" s="103"/>
      <c r="D71" s="184"/>
      <c r="E71" s="105"/>
      <c r="F71" s="103"/>
      <c r="G71" s="184"/>
      <c r="H71" s="184"/>
      <c r="I71" s="184"/>
      <c r="J71" s="105"/>
      <c r="K71" s="98"/>
      <c r="L71" s="98"/>
      <c r="M71" s="2">
        <f t="shared" ref="M71:R71" si="7">M51-M67</f>
        <v>50</v>
      </c>
      <c r="N71" s="2">
        <f t="shared" si="7"/>
        <v>335</v>
      </c>
      <c r="O71" s="2">
        <f t="shared" si="7"/>
        <v>648</v>
      </c>
      <c r="P71" s="2">
        <f t="shared" si="7"/>
        <v>990</v>
      </c>
      <c r="Q71" s="2">
        <f t="shared" si="7"/>
        <v>1361</v>
      </c>
      <c r="R71" s="2">
        <f t="shared" si="7"/>
        <v>1760</v>
      </c>
      <c r="S71" s="2">
        <f>SUM(M71:R71)</f>
        <v>5144</v>
      </c>
      <c r="T71" s="32"/>
      <c r="U71" s="4"/>
    </row>
    <row r="72" spans="1:21" ht="22.5" x14ac:dyDescent="0.55000000000000004">
      <c r="B72" s="98"/>
      <c r="C72" s="103"/>
      <c r="D72" s="184"/>
      <c r="E72" s="105"/>
      <c r="F72" s="103"/>
      <c r="G72" s="184"/>
      <c r="H72" s="184"/>
      <c r="I72" s="184"/>
      <c r="J72" s="105"/>
      <c r="K72" s="98"/>
      <c r="L72" s="98"/>
      <c r="M72" s="35" t="s">
        <v>13</v>
      </c>
      <c r="N72" s="35" t="s">
        <v>14</v>
      </c>
      <c r="O72" s="35" t="s">
        <v>15</v>
      </c>
      <c r="P72" s="35" t="s">
        <v>16</v>
      </c>
      <c r="Q72" s="35" t="s">
        <v>17</v>
      </c>
      <c r="R72" s="35" t="s">
        <v>18</v>
      </c>
      <c r="S72" s="35" t="s">
        <v>19</v>
      </c>
      <c r="T72" s="35" t="s">
        <v>20</v>
      </c>
      <c r="U72" s="4"/>
    </row>
    <row r="73" spans="1:21" ht="23" thickBot="1" x14ac:dyDescent="0.6">
      <c r="B73" s="185"/>
      <c r="C73" s="186"/>
      <c r="D73" s="187"/>
      <c r="E73" s="188"/>
      <c r="F73" s="186"/>
      <c r="G73" s="187"/>
      <c r="H73" s="187"/>
      <c r="I73" s="187"/>
      <c r="J73" s="188"/>
      <c r="K73" s="185"/>
      <c r="L73" s="185"/>
      <c r="M73" s="189">
        <f t="shared" ref="M73:R73" si="8">M53-M69</f>
        <v>2216</v>
      </c>
      <c r="N73" s="189">
        <f t="shared" si="8"/>
        <v>2700</v>
      </c>
      <c r="O73" s="189">
        <f t="shared" si="8"/>
        <v>3242</v>
      </c>
      <c r="P73" s="189">
        <f t="shared" si="8"/>
        <v>3840</v>
      </c>
      <c r="Q73" s="189">
        <f t="shared" si="8"/>
        <v>4496</v>
      </c>
      <c r="R73" s="189">
        <f t="shared" si="8"/>
        <v>5208</v>
      </c>
      <c r="S73" s="189">
        <f>SUM(M73:R73)</f>
        <v>21702</v>
      </c>
      <c r="T73" s="189">
        <f>S71+S73</f>
        <v>26846</v>
      </c>
      <c r="U73" s="4"/>
    </row>
    <row r="74" spans="1:21" ht="22.5" x14ac:dyDescent="0.55000000000000004">
      <c r="A74" s="4"/>
      <c r="B74" s="98" t="s">
        <v>78</v>
      </c>
      <c r="C74" s="103" t="s">
        <v>122</v>
      </c>
      <c r="D74" s="184"/>
      <c r="E74" s="105"/>
      <c r="F74" s="190" t="s">
        <v>150</v>
      </c>
      <c r="G74" s="184"/>
      <c r="H74" s="184"/>
      <c r="I74" s="184"/>
      <c r="J74" s="105"/>
      <c r="K74" s="98"/>
      <c r="L74" s="98" t="s">
        <v>66</v>
      </c>
      <c r="M74" s="68" t="s">
        <v>5</v>
      </c>
      <c r="N74" s="68" t="s">
        <v>6</v>
      </c>
      <c r="O74" s="68" t="s">
        <v>7</v>
      </c>
      <c r="P74" s="68" t="s">
        <v>8</v>
      </c>
      <c r="Q74" s="68" t="s">
        <v>9</v>
      </c>
      <c r="R74" s="68" t="s">
        <v>10</v>
      </c>
      <c r="S74" s="68" t="s">
        <v>11</v>
      </c>
      <c r="T74" s="32"/>
      <c r="U74" s="4"/>
    </row>
    <row r="75" spans="1:21" ht="22.5" x14ac:dyDescent="0.55000000000000004">
      <c r="A75" s="4"/>
      <c r="B75" s="98"/>
      <c r="C75" s="103"/>
      <c r="D75" s="104"/>
      <c r="E75" s="105"/>
      <c r="F75" s="103"/>
      <c r="G75" s="104"/>
      <c r="H75" s="104"/>
      <c r="I75" s="104"/>
      <c r="J75" s="105"/>
      <c r="K75" s="98"/>
      <c r="L75" s="98"/>
      <c r="M75" s="46">
        <f t="shared" ref="M75:S75" si="9">ROUND(M71/M23*100,0)</f>
        <v>1</v>
      </c>
      <c r="N75" s="46">
        <f t="shared" si="9"/>
        <v>3</v>
      </c>
      <c r="O75" s="46">
        <f t="shared" si="9"/>
        <v>6</v>
      </c>
      <c r="P75" s="46">
        <f t="shared" si="9"/>
        <v>8</v>
      </c>
      <c r="Q75" s="46">
        <f t="shared" si="9"/>
        <v>10</v>
      </c>
      <c r="R75" s="46">
        <f t="shared" si="9"/>
        <v>12</v>
      </c>
      <c r="S75" s="46">
        <f t="shared" si="9"/>
        <v>7</v>
      </c>
      <c r="T75" s="32"/>
      <c r="U75" s="4"/>
    </row>
    <row r="76" spans="1:21" ht="22.5" x14ac:dyDescent="0.55000000000000004">
      <c r="B76" s="98"/>
      <c r="C76" s="103"/>
      <c r="D76" s="104"/>
      <c r="E76" s="105"/>
      <c r="F76" s="103"/>
      <c r="G76" s="104"/>
      <c r="H76" s="104"/>
      <c r="I76" s="104"/>
      <c r="J76" s="105"/>
      <c r="K76" s="98"/>
      <c r="L76" s="98"/>
      <c r="M76" s="35" t="s">
        <v>13</v>
      </c>
      <c r="N76" s="35" t="s">
        <v>14</v>
      </c>
      <c r="O76" s="35" t="s">
        <v>15</v>
      </c>
      <c r="P76" s="35" t="s">
        <v>16</v>
      </c>
      <c r="Q76" s="35" t="s">
        <v>17</v>
      </c>
      <c r="R76" s="35" t="s">
        <v>18</v>
      </c>
      <c r="S76" s="35" t="s">
        <v>19</v>
      </c>
      <c r="T76" s="35" t="s">
        <v>20</v>
      </c>
    </row>
    <row r="77" spans="1:21" ht="22.5" x14ac:dyDescent="0.55000000000000004">
      <c r="B77" s="99"/>
      <c r="C77" s="106"/>
      <c r="D77" s="107"/>
      <c r="E77" s="108"/>
      <c r="F77" s="106"/>
      <c r="G77" s="107"/>
      <c r="H77" s="107"/>
      <c r="I77" s="107"/>
      <c r="J77" s="108"/>
      <c r="K77" s="99"/>
      <c r="L77" s="99"/>
      <c r="M77" s="46">
        <f t="shared" ref="M77:T77" si="10">ROUND(M73/M25*100,0)</f>
        <v>13</v>
      </c>
      <c r="N77" s="46">
        <f t="shared" si="10"/>
        <v>15</v>
      </c>
      <c r="O77" s="46">
        <f t="shared" si="10"/>
        <v>16</v>
      </c>
      <c r="P77" s="46">
        <f t="shared" si="10"/>
        <v>17</v>
      </c>
      <c r="Q77" s="46">
        <f t="shared" si="10"/>
        <v>18</v>
      </c>
      <c r="R77" s="46">
        <f t="shared" si="10"/>
        <v>20</v>
      </c>
      <c r="S77" s="46">
        <f t="shared" si="10"/>
        <v>17</v>
      </c>
      <c r="T77" s="46">
        <f t="shared" si="10"/>
        <v>13</v>
      </c>
    </row>
  </sheetData>
  <mergeCells count="87">
    <mergeCell ref="B46:B49"/>
    <mergeCell ref="C46:E49"/>
    <mergeCell ref="F46:J49"/>
    <mergeCell ref="K46:K49"/>
    <mergeCell ref="B74:B77"/>
    <mergeCell ref="C74:E77"/>
    <mergeCell ref="F74:J77"/>
    <mergeCell ref="K74:K77"/>
    <mergeCell ref="B50:B53"/>
    <mergeCell ref="C50:E53"/>
    <mergeCell ref="F50:J53"/>
    <mergeCell ref="K50:K53"/>
    <mergeCell ref="L74:L77"/>
    <mergeCell ref="L46:L49"/>
    <mergeCell ref="B66:B69"/>
    <mergeCell ref="C66:E69"/>
    <mergeCell ref="F66:J69"/>
    <mergeCell ref="K66:K69"/>
    <mergeCell ref="L66:L69"/>
    <mergeCell ref="B70:B73"/>
    <mergeCell ref="C70:E73"/>
    <mergeCell ref="F70:J73"/>
    <mergeCell ref="K70:K73"/>
    <mergeCell ref="L70:L73"/>
    <mergeCell ref="B58:B61"/>
    <mergeCell ref="C58:E61"/>
    <mergeCell ref="F58:J61"/>
    <mergeCell ref="K58:K61"/>
    <mergeCell ref="L58:L61"/>
    <mergeCell ref="B62:B65"/>
    <mergeCell ref="C62:E65"/>
    <mergeCell ref="F62:J65"/>
    <mergeCell ref="K62:K65"/>
    <mergeCell ref="L62:L65"/>
    <mergeCell ref="L50:L53"/>
    <mergeCell ref="B54:B57"/>
    <mergeCell ref="C54:E57"/>
    <mergeCell ref="F54:J57"/>
    <mergeCell ref="K54:K57"/>
    <mergeCell ref="L54:L57"/>
    <mergeCell ref="B34:B37"/>
    <mergeCell ref="C34:E37"/>
    <mergeCell ref="F34:J37"/>
    <mergeCell ref="K34:K37"/>
    <mergeCell ref="L34:L37"/>
    <mergeCell ref="B38:B41"/>
    <mergeCell ref="C38:E41"/>
    <mergeCell ref="F38:J41"/>
    <mergeCell ref="K38:K41"/>
    <mergeCell ref="L38:L41"/>
    <mergeCell ref="B30:B33"/>
    <mergeCell ref="C30:E33"/>
    <mergeCell ref="F30:J33"/>
    <mergeCell ref="K30:K33"/>
    <mergeCell ref="L30:L33"/>
    <mergeCell ref="B42:B45"/>
    <mergeCell ref="C42:E45"/>
    <mergeCell ref="F42:J45"/>
    <mergeCell ref="K42:K45"/>
    <mergeCell ref="L42:L45"/>
    <mergeCell ref="B26:B29"/>
    <mergeCell ref="C26:E29"/>
    <mergeCell ref="F26:J29"/>
    <mergeCell ref="K26:K29"/>
    <mergeCell ref="L26:L29"/>
    <mergeCell ref="B21:T21"/>
    <mergeCell ref="C22:E22"/>
    <mergeCell ref="F22:J22"/>
    <mergeCell ref="B23:B25"/>
    <mergeCell ref="C23:E25"/>
    <mergeCell ref="F23:J25"/>
    <mergeCell ref="K23:K25"/>
    <mergeCell ref="L23:L25"/>
    <mergeCell ref="B19:C19"/>
    <mergeCell ref="D19:G19"/>
    <mergeCell ref="H19:K19"/>
    <mergeCell ref="B2:I2"/>
    <mergeCell ref="J2:L2"/>
    <mergeCell ref="B4:T4"/>
    <mergeCell ref="B5:T5"/>
    <mergeCell ref="C7:E7"/>
    <mergeCell ref="G7:I7"/>
    <mergeCell ref="B9:T9"/>
    <mergeCell ref="B11:T11"/>
    <mergeCell ref="D15:E15"/>
    <mergeCell ref="D16:E16"/>
    <mergeCell ref="B18:C18"/>
  </mergeCells>
  <phoneticPr fontId="1"/>
  <printOptions horizontalCentered="1"/>
  <pageMargins left="0" right="0" top="0.59055118110236227" bottom="0.59055118110236227" header="0.31496062992125984" footer="0.31496062992125984"/>
  <pageSetup paperSize="8" scale="60" orientation="landscape" horizontalDpi="1200" verticalDpi="1200" r:id="rId1"/>
  <headerFooter>
    <oddFooter>&amp;C&amp;P/&amp;N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W199"/>
  <sheetViews>
    <sheetView showGridLines="0" zoomScale="50" zoomScaleNormal="50" workbookViewId="0"/>
  </sheetViews>
  <sheetFormatPr defaultColWidth="8.75" defaultRowHeight="17.5" x14ac:dyDescent="0.55000000000000004"/>
  <cols>
    <col min="1" max="1" width="3.08203125" style="1" customWidth="1"/>
    <col min="2" max="2" width="4.25" style="1" customWidth="1"/>
    <col min="3" max="3" width="23.75" style="1" customWidth="1"/>
    <col min="4" max="6" width="3.83203125" style="1" customWidth="1"/>
    <col min="7" max="7" width="7.5" style="1" customWidth="1"/>
    <col min="8" max="8" width="10.75" style="1" customWidth="1"/>
    <col min="9" max="9" width="10.33203125" style="1" customWidth="1"/>
    <col min="10" max="10" width="10" style="1" customWidth="1"/>
    <col min="11" max="11" width="10.83203125" style="1" customWidth="1"/>
    <col min="12" max="12" width="10" style="1" customWidth="1"/>
    <col min="13" max="13" width="6.75" style="1" customWidth="1"/>
    <col min="14" max="14" width="6.83203125" style="1" customWidth="1"/>
    <col min="15" max="21" width="13.75" style="1" customWidth="1"/>
    <col min="22" max="22" width="9.75" style="1" customWidth="1"/>
    <col min="23" max="23" width="11.25" style="1" customWidth="1"/>
    <col min="24" max="16384" width="8.75" style="1"/>
  </cols>
  <sheetData>
    <row r="1" spans="1:23" ht="25.5" x14ac:dyDescent="0.85">
      <c r="B1" s="5" t="s">
        <v>27</v>
      </c>
      <c r="C1" s="5"/>
      <c r="D1" s="5"/>
      <c r="E1" s="5"/>
      <c r="F1" s="5"/>
      <c r="G1" s="5"/>
      <c r="H1" s="5"/>
      <c r="I1" s="5"/>
      <c r="J1" s="5"/>
      <c r="K1" s="5"/>
      <c r="L1" s="5"/>
      <c r="M1" s="6"/>
      <c r="N1" s="6"/>
      <c r="O1" s="6"/>
      <c r="P1" s="6"/>
      <c r="Q1" s="6"/>
      <c r="R1" s="6"/>
      <c r="S1" s="6"/>
      <c r="T1" s="6"/>
      <c r="U1" s="33"/>
      <c r="V1" s="33"/>
    </row>
    <row r="2" spans="1:23" ht="38" x14ac:dyDescent="1.25">
      <c r="B2" s="124" t="s">
        <v>28</v>
      </c>
      <c r="C2" s="124"/>
      <c r="D2" s="124"/>
      <c r="E2" s="124"/>
      <c r="F2" s="124"/>
      <c r="G2" s="124"/>
      <c r="H2" s="124"/>
      <c r="I2" s="124"/>
      <c r="J2" s="124"/>
      <c r="K2" s="124"/>
      <c r="L2" s="125" t="s">
        <v>153</v>
      </c>
      <c r="M2" s="125"/>
      <c r="N2" s="125"/>
      <c r="O2" s="39" t="s">
        <v>111</v>
      </c>
      <c r="P2" s="39"/>
      <c r="Q2" s="39"/>
      <c r="R2" s="39"/>
      <c r="S2" s="39"/>
      <c r="T2" s="39"/>
      <c r="U2" s="39"/>
      <c r="V2" s="7"/>
    </row>
    <row r="3" spans="1:23" ht="31.5" x14ac:dyDescent="1.05">
      <c r="B3" s="8"/>
      <c r="C3" s="29" t="s">
        <v>154</v>
      </c>
      <c r="D3" s="8"/>
      <c r="E3" s="8"/>
      <c r="F3" s="8"/>
      <c r="G3" s="8"/>
      <c r="H3" s="8"/>
      <c r="I3" s="29" t="s">
        <v>155</v>
      </c>
      <c r="J3" s="8"/>
      <c r="K3" s="8"/>
      <c r="L3" s="40"/>
      <c r="M3" s="9"/>
      <c r="N3" s="9"/>
      <c r="O3" s="9"/>
      <c r="P3" s="9"/>
      <c r="Q3" s="9"/>
      <c r="R3" s="9"/>
      <c r="S3" s="9"/>
      <c r="T3" s="9"/>
      <c r="U3" s="9"/>
      <c r="V3" s="10"/>
    </row>
    <row r="4" spans="1:23" ht="22.5" x14ac:dyDescent="0.55000000000000004">
      <c r="B4" s="126" t="s">
        <v>0</v>
      </c>
      <c r="C4" s="127"/>
      <c r="D4" s="127"/>
      <c r="E4" s="127"/>
      <c r="F4" s="127"/>
      <c r="G4" s="127"/>
      <c r="H4" s="127"/>
      <c r="I4" s="127"/>
      <c r="J4" s="127"/>
      <c r="K4" s="127"/>
      <c r="L4" s="127"/>
      <c r="M4" s="127"/>
      <c r="N4" s="127"/>
      <c r="O4" s="127"/>
      <c r="P4" s="127"/>
      <c r="Q4" s="127"/>
      <c r="R4" s="127"/>
      <c r="S4" s="127"/>
      <c r="T4" s="127"/>
      <c r="U4" s="127"/>
      <c r="V4" s="128"/>
    </row>
    <row r="5" spans="1:23" ht="67.900000000000006" customHeight="1" x14ac:dyDescent="0.55000000000000004">
      <c r="B5" s="80" t="s">
        <v>118</v>
      </c>
      <c r="C5" s="81"/>
      <c r="D5" s="81"/>
      <c r="E5" s="81"/>
      <c r="F5" s="81"/>
      <c r="G5" s="81"/>
      <c r="H5" s="81"/>
      <c r="I5" s="81"/>
      <c r="J5" s="81"/>
      <c r="K5" s="81"/>
      <c r="L5" s="81"/>
      <c r="M5" s="81"/>
      <c r="N5" s="81"/>
      <c r="O5" s="81"/>
      <c r="P5" s="81"/>
      <c r="Q5" s="81"/>
      <c r="R5" s="81"/>
      <c r="S5" s="81"/>
      <c r="T5" s="81"/>
      <c r="U5" s="81"/>
      <c r="V5" s="82"/>
    </row>
    <row r="6" spans="1:23" ht="6" customHeight="1" x14ac:dyDescent="0.55000000000000004"/>
    <row r="7" spans="1:23" ht="28.5" x14ac:dyDescent="0.95">
      <c r="B7" s="12">
        <v>2</v>
      </c>
      <c r="C7" s="120" t="s">
        <v>157</v>
      </c>
      <c r="D7" s="121"/>
      <c r="E7" s="121"/>
      <c r="F7" s="121"/>
      <c r="G7" s="122"/>
      <c r="H7" s="11">
        <v>1</v>
      </c>
      <c r="I7" s="123" t="s">
        <v>24</v>
      </c>
      <c r="J7" s="123"/>
      <c r="K7" s="123"/>
      <c r="L7" s="30"/>
      <c r="M7" s="30"/>
      <c r="N7" s="30"/>
      <c r="O7" s="30"/>
      <c r="P7" s="30"/>
      <c r="Q7" s="30"/>
      <c r="R7" s="30"/>
      <c r="S7" s="30"/>
      <c r="T7" s="30"/>
      <c r="U7" s="30"/>
      <c r="V7" s="31"/>
    </row>
    <row r="8" spans="1:23" ht="7.15" customHeight="1" x14ac:dyDescent="0.55000000000000004">
      <c r="B8" s="14"/>
      <c r="V8" s="15"/>
    </row>
    <row r="9" spans="1:23" ht="81.400000000000006" customHeight="1" x14ac:dyDescent="0.55000000000000004">
      <c r="B9" s="77" t="s">
        <v>112</v>
      </c>
      <c r="C9" s="78"/>
      <c r="D9" s="78"/>
      <c r="E9" s="78"/>
      <c r="F9" s="78"/>
      <c r="G9" s="78"/>
      <c r="H9" s="78"/>
      <c r="I9" s="78"/>
      <c r="J9" s="78"/>
      <c r="K9" s="78"/>
      <c r="L9" s="78"/>
      <c r="M9" s="78"/>
      <c r="N9" s="78"/>
      <c r="O9" s="78"/>
      <c r="P9" s="78"/>
      <c r="Q9" s="78"/>
      <c r="R9" s="78"/>
      <c r="S9" s="78"/>
      <c r="T9" s="78"/>
      <c r="U9" s="78"/>
      <c r="V9" s="79"/>
    </row>
    <row r="10" spans="1:23" x14ac:dyDescent="0.55000000000000004">
      <c r="B10" s="14"/>
      <c r="V10" s="15"/>
    </row>
    <row r="11" spans="1:23" ht="103.15" customHeight="1" x14ac:dyDescent="0.55000000000000004">
      <c r="B11" s="80" t="s">
        <v>241</v>
      </c>
      <c r="C11" s="81"/>
      <c r="D11" s="81"/>
      <c r="E11" s="81"/>
      <c r="F11" s="81"/>
      <c r="G11" s="81"/>
      <c r="H11" s="81"/>
      <c r="I11" s="81"/>
      <c r="J11" s="81"/>
      <c r="K11" s="81"/>
      <c r="L11" s="81"/>
      <c r="M11" s="81"/>
      <c r="N11" s="81"/>
      <c r="O11" s="81"/>
      <c r="P11" s="81"/>
      <c r="Q11" s="81"/>
      <c r="R11" s="81"/>
      <c r="S11" s="81"/>
      <c r="T11" s="81"/>
      <c r="U11" s="81"/>
      <c r="V11" s="82"/>
    </row>
    <row r="12" spans="1:23" ht="19.899999999999999" customHeight="1" thickBot="1" x14ac:dyDescent="0.6">
      <c r="B12" s="204"/>
      <c r="C12" s="205"/>
      <c r="D12" s="205"/>
      <c r="E12" s="205"/>
      <c r="F12" s="205"/>
      <c r="G12" s="205"/>
      <c r="H12" s="205"/>
      <c r="I12" s="205"/>
      <c r="J12" s="205"/>
      <c r="K12" s="205"/>
      <c r="L12" s="205"/>
      <c r="M12" s="205"/>
      <c r="N12" s="205"/>
      <c r="O12" s="205"/>
      <c r="P12" s="205"/>
      <c r="Q12" s="205"/>
      <c r="R12" s="205"/>
      <c r="S12" s="205"/>
      <c r="T12" s="205"/>
      <c r="U12" s="205"/>
      <c r="V12" s="206"/>
    </row>
    <row r="13" spans="1:23" ht="23" thickBot="1" x14ac:dyDescent="0.6">
      <c r="A13" s="4"/>
      <c r="B13" s="207"/>
      <c r="C13" s="208"/>
      <c r="D13" s="139" t="s">
        <v>156</v>
      </c>
      <c r="E13" s="140"/>
      <c r="F13" s="140"/>
      <c r="G13" s="140"/>
      <c r="H13" s="140"/>
      <c r="I13" s="141"/>
      <c r="J13" s="208"/>
      <c r="K13" s="208"/>
      <c r="L13" s="208"/>
      <c r="M13" s="208"/>
      <c r="N13" s="208"/>
      <c r="O13" s="208"/>
      <c r="P13" s="208"/>
      <c r="Q13" s="208"/>
      <c r="R13" s="208"/>
      <c r="S13" s="208"/>
      <c r="T13" s="208"/>
      <c r="U13" s="208"/>
      <c r="V13" s="209"/>
      <c r="W13" s="4"/>
    </row>
    <row r="14" spans="1:23" ht="18" thickBot="1" x14ac:dyDescent="0.6">
      <c r="B14" s="14"/>
      <c r="C14" s="210"/>
      <c r="D14" s="210"/>
      <c r="E14" s="210"/>
      <c r="F14" s="210"/>
      <c r="G14" s="210"/>
      <c r="H14" s="210"/>
      <c r="I14" s="210"/>
      <c r="J14" s="210"/>
      <c r="K14" s="210"/>
      <c r="L14" s="210"/>
      <c r="M14" s="210"/>
      <c r="N14" s="210"/>
      <c r="O14" s="210"/>
      <c r="P14" s="210"/>
      <c r="Q14" s="210"/>
      <c r="R14" s="210"/>
      <c r="S14" s="210"/>
      <c r="T14" s="210"/>
      <c r="U14" s="210"/>
      <c r="V14" s="15"/>
    </row>
    <row r="15" spans="1:23" ht="23" thickBot="1" x14ac:dyDescent="0.6">
      <c r="B15" s="14"/>
      <c r="C15" s="210"/>
      <c r="D15" s="210"/>
      <c r="E15" s="210"/>
      <c r="F15" s="210"/>
      <c r="G15" s="139" t="s">
        <v>54</v>
      </c>
      <c r="H15" s="140"/>
      <c r="I15" s="140"/>
      <c r="J15" s="141"/>
      <c r="K15" s="210"/>
      <c r="L15" s="210"/>
      <c r="M15" s="210"/>
      <c r="N15" s="210"/>
      <c r="O15" s="210"/>
      <c r="P15" s="210"/>
      <c r="Q15" s="210"/>
      <c r="R15" s="210"/>
      <c r="S15" s="210"/>
      <c r="T15" s="210"/>
      <c r="U15" s="210"/>
      <c r="V15" s="15"/>
    </row>
    <row r="16" spans="1:23" ht="18" thickBot="1" x14ac:dyDescent="0.6">
      <c r="B16" s="14"/>
      <c r="C16" s="210"/>
      <c r="D16" s="210"/>
      <c r="E16" s="210"/>
      <c r="F16" s="210"/>
      <c r="G16" s="210"/>
      <c r="H16" s="210"/>
      <c r="I16" s="210"/>
      <c r="J16" s="210"/>
      <c r="K16" s="210"/>
      <c r="L16" s="210"/>
      <c r="M16" s="210"/>
      <c r="N16" s="210"/>
      <c r="O16" s="210"/>
      <c r="P16" s="210"/>
      <c r="Q16" s="210"/>
      <c r="R16" s="210"/>
      <c r="S16" s="210"/>
      <c r="T16" s="210"/>
      <c r="U16" s="210"/>
      <c r="V16" s="15"/>
    </row>
    <row r="17" spans="2:22" ht="23" thickBot="1" x14ac:dyDescent="0.6">
      <c r="B17" s="14"/>
      <c r="C17" s="210"/>
      <c r="D17" s="210"/>
      <c r="E17" s="210"/>
      <c r="F17" s="210"/>
      <c r="G17" s="210"/>
      <c r="H17" s="139" t="s">
        <v>158</v>
      </c>
      <c r="I17" s="140"/>
      <c r="J17" s="140"/>
      <c r="K17" s="141"/>
      <c r="L17" s="210"/>
      <c r="M17" s="210"/>
      <c r="N17" s="210"/>
      <c r="O17" s="210"/>
      <c r="P17" s="210"/>
      <c r="Q17" s="210"/>
      <c r="R17" s="210"/>
      <c r="S17" s="210"/>
      <c r="T17" s="210"/>
      <c r="U17" s="210"/>
      <c r="V17" s="15"/>
    </row>
    <row r="18" spans="2:22" ht="18" thickBot="1" x14ac:dyDescent="0.6">
      <c r="B18" s="14"/>
      <c r="C18" s="210"/>
      <c r="D18" s="210"/>
      <c r="E18" s="210"/>
      <c r="F18" s="210"/>
      <c r="G18" s="210"/>
      <c r="H18" s="210"/>
      <c r="I18" s="210"/>
      <c r="J18" s="210"/>
      <c r="K18" s="210"/>
      <c r="L18" s="210"/>
      <c r="M18" s="210"/>
      <c r="N18" s="210"/>
      <c r="O18" s="210"/>
      <c r="P18" s="210"/>
      <c r="Q18" s="210"/>
      <c r="R18" s="210"/>
      <c r="S18" s="210"/>
      <c r="T18" s="210"/>
      <c r="U18" s="210"/>
      <c r="V18" s="15"/>
    </row>
    <row r="19" spans="2:22" ht="23" thickBot="1" x14ac:dyDescent="0.6">
      <c r="B19" s="14"/>
      <c r="C19" s="210"/>
      <c r="D19" s="210"/>
      <c r="E19" s="210"/>
      <c r="F19" s="210"/>
      <c r="G19" s="210"/>
      <c r="H19" s="139" t="s">
        <v>56</v>
      </c>
      <c r="I19" s="140"/>
      <c r="J19" s="140"/>
      <c r="K19" s="141"/>
      <c r="L19" s="210"/>
      <c r="M19" s="210"/>
      <c r="N19" s="210"/>
      <c r="O19" s="210"/>
      <c r="P19" s="210"/>
      <c r="Q19" s="210"/>
      <c r="R19" s="210"/>
      <c r="S19" s="210"/>
      <c r="T19" s="210"/>
      <c r="U19" s="210"/>
      <c r="V19" s="15"/>
    </row>
    <row r="20" spans="2:22" ht="18" thickBot="1" x14ac:dyDescent="0.6">
      <c r="B20" s="14"/>
      <c r="C20" s="210"/>
      <c r="D20" s="210"/>
      <c r="E20" s="210"/>
      <c r="F20" s="210"/>
      <c r="G20" s="210"/>
      <c r="H20" s="210"/>
      <c r="I20" s="210"/>
      <c r="J20" s="210"/>
      <c r="K20" s="210"/>
      <c r="L20" s="210"/>
      <c r="M20" s="210"/>
      <c r="N20" s="210"/>
      <c r="O20" s="210"/>
      <c r="P20" s="210"/>
      <c r="Q20" s="210"/>
      <c r="R20" s="210"/>
      <c r="S20" s="210"/>
      <c r="T20" s="210"/>
      <c r="U20" s="210"/>
      <c r="V20" s="15"/>
    </row>
    <row r="21" spans="2:22" ht="23" thickBot="1" x14ac:dyDescent="0.6">
      <c r="B21" s="14"/>
      <c r="C21" s="210"/>
      <c r="D21" s="210"/>
      <c r="E21" s="210"/>
      <c r="F21" s="210"/>
      <c r="G21" s="210"/>
      <c r="H21" s="139" t="s">
        <v>58</v>
      </c>
      <c r="I21" s="140"/>
      <c r="J21" s="140"/>
      <c r="K21" s="141"/>
      <c r="L21" s="210"/>
      <c r="M21" s="210"/>
      <c r="N21" s="210"/>
      <c r="O21" s="210"/>
      <c r="P21" s="210"/>
      <c r="Q21" s="210"/>
      <c r="R21" s="210"/>
      <c r="S21" s="210"/>
      <c r="T21" s="210"/>
      <c r="U21" s="210"/>
      <c r="V21" s="15"/>
    </row>
    <row r="22" spans="2:22" x14ac:dyDescent="0.55000000000000004">
      <c r="B22" s="14"/>
      <c r="C22" s="210"/>
      <c r="D22" s="210"/>
      <c r="E22" s="210"/>
      <c r="F22" s="210"/>
      <c r="G22" s="210"/>
      <c r="H22" s="210"/>
      <c r="I22" s="210"/>
      <c r="J22" s="210"/>
      <c r="K22" s="210"/>
      <c r="L22" s="210"/>
      <c r="M22" s="210"/>
      <c r="N22" s="210"/>
      <c r="O22" s="210"/>
      <c r="P22" s="210"/>
      <c r="Q22" s="210"/>
      <c r="R22" s="210"/>
      <c r="S22" s="210"/>
      <c r="T22" s="210"/>
      <c r="U22" s="210"/>
      <c r="V22" s="15"/>
    </row>
    <row r="23" spans="2:22" ht="18" thickBot="1" x14ac:dyDescent="0.6">
      <c r="B23" s="14"/>
      <c r="C23" s="210"/>
      <c r="D23" s="210"/>
      <c r="E23" s="210"/>
      <c r="F23" s="210"/>
      <c r="G23" s="210"/>
      <c r="H23" s="210"/>
      <c r="I23" s="210"/>
      <c r="J23" s="210"/>
      <c r="K23" s="210"/>
      <c r="L23" s="210"/>
      <c r="M23" s="210"/>
      <c r="N23" s="210"/>
      <c r="O23" s="210"/>
      <c r="P23" s="210"/>
      <c r="Q23" s="210"/>
      <c r="R23" s="210"/>
      <c r="S23" s="210"/>
      <c r="T23" s="210"/>
      <c r="U23" s="210"/>
      <c r="V23" s="15"/>
    </row>
    <row r="24" spans="2:22" ht="23" thickBot="1" x14ac:dyDescent="0.6">
      <c r="B24" s="14"/>
      <c r="C24" s="210"/>
      <c r="D24" s="139" t="s">
        <v>159</v>
      </c>
      <c r="E24" s="140"/>
      <c r="F24" s="140"/>
      <c r="G24" s="140"/>
      <c r="H24" s="140"/>
      <c r="I24" s="141"/>
      <c r="J24" s="210"/>
      <c r="K24" s="210"/>
      <c r="L24" s="210"/>
      <c r="M24" s="210"/>
      <c r="N24" s="210"/>
      <c r="O24" s="210"/>
      <c r="P24" s="210"/>
      <c r="Q24" s="210"/>
      <c r="R24" s="210"/>
      <c r="S24" s="210"/>
      <c r="T24" s="210"/>
      <c r="U24" s="210"/>
      <c r="V24" s="15"/>
    </row>
    <row r="25" spans="2:22" ht="18" thickBot="1" x14ac:dyDescent="0.6">
      <c r="B25" s="14"/>
      <c r="C25" s="210"/>
      <c r="D25" s="210"/>
      <c r="E25" s="210"/>
      <c r="F25" s="210"/>
      <c r="G25" s="210"/>
      <c r="H25" s="210"/>
      <c r="I25" s="210"/>
      <c r="J25" s="210"/>
      <c r="K25" s="210"/>
      <c r="L25" s="210"/>
      <c r="M25" s="210"/>
      <c r="N25" s="210"/>
      <c r="O25" s="210"/>
      <c r="P25" s="210"/>
      <c r="Q25" s="210"/>
      <c r="R25" s="210"/>
      <c r="S25" s="210"/>
      <c r="T25" s="210"/>
      <c r="U25" s="210"/>
      <c r="V25" s="15"/>
    </row>
    <row r="26" spans="2:22" ht="23" thickBot="1" x14ac:dyDescent="0.6">
      <c r="B26" s="14"/>
      <c r="C26" s="210"/>
      <c r="D26" s="210"/>
      <c r="E26" s="210"/>
      <c r="F26" s="210"/>
      <c r="G26" s="142" t="s">
        <v>160</v>
      </c>
      <c r="H26" s="143"/>
      <c r="I26" s="143"/>
      <c r="J26" s="143"/>
      <c r="K26" s="144"/>
      <c r="L26" s="210"/>
      <c r="M26" s="210"/>
      <c r="N26" s="210"/>
      <c r="O26" s="210"/>
      <c r="P26" s="210"/>
      <c r="Q26" s="210"/>
      <c r="R26" s="210"/>
      <c r="S26" s="210"/>
      <c r="T26" s="210"/>
      <c r="U26" s="210"/>
      <c r="V26" s="15"/>
    </row>
    <row r="27" spans="2:22" ht="18" thickBot="1" x14ac:dyDescent="0.6">
      <c r="B27" s="14"/>
      <c r="C27" s="210"/>
      <c r="D27" s="210"/>
      <c r="E27" s="210"/>
      <c r="F27" s="210"/>
      <c r="G27" s="210"/>
      <c r="H27" s="210"/>
      <c r="I27" s="210"/>
      <c r="J27" s="210"/>
      <c r="K27" s="210"/>
      <c r="L27" s="210"/>
      <c r="M27" s="210"/>
      <c r="N27" s="210"/>
      <c r="O27" s="210"/>
      <c r="P27" s="210"/>
      <c r="Q27" s="210"/>
      <c r="R27" s="210"/>
      <c r="S27" s="210"/>
      <c r="T27" s="210"/>
      <c r="U27" s="210"/>
      <c r="V27" s="15"/>
    </row>
    <row r="28" spans="2:22" ht="23" thickBot="1" x14ac:dyDescent="0.6">
      <c r="B28" s="14"/>
      <c r="C28" s="210"/>
      <c r="D28" s="210"/>
      <c r="E28" s="210"/>
      <c r="F28" s="210"/>
      <c r="G28" s="142" t="s">
        <v>161</v>
      </c>
      <c r="H28" s="143"/>
      <c r="I28" s="143"/>
      <c r="J28" s="143"/>
      <c r="K28" s="144"/>
      <c r="L28" s="210"/>
      <c r="M28" s="210"/>
      <c r="N28" s="210"/>
      <c r="O28" s="210"/>
      <c r="P28" s="210"/>
      <c r="Q28" s="210"/>
      <c r="R28" s="210"/>
      <c r="S28" s="210"/>
      <c r="T28" s="210"/>
      <c r="U28" s="210"/>
      <c r="V28" s="15"/>
    </row>
    <row r="29" spans="2:22" ht="18" thickBot="1" x14ac:dyDescent="0.6">
      <c r="B29" s="14"/>
      <c r="C29" s="210"/>
      <c r="D29" s="210"/>
      <c r="E29" s="210"/>
      <c r="F29" s="210"/>
      <c r="G29" s="210"/>
      <c r="H29" s="210"/>
      <c r="I29" s="210"/>
      <c r="J29" s="210"/>
      <c r="K29" s="210"/>
      <c r="L29" s="210"/>
      <c r="M29" s="210"/>
      <c r="N29" s="210"/>
      <c r="O29" s="210"/>
      <c r="P29" s="210"/>
      <c r="Q29" s="210"/>
      <c r="R29" s="210"/>
      <c r="S29" s="210"/>
      <c r="T29" s="210"/>
      <c r="U29" s="210"/>
      <c r="V29" s="15"/>
    </row>
    <row r="30" spans="2:22" ht="23" thickBot="1" x14ac:dyDescent="0.6">
      <c r="B30" s="14"/>
      <c r="C30" s="210"/>
      <c r="D30" s="210"/>
      <c r="E30" s="210"/>
      <c r="F30" s="210"/>
      <c r="G30" s="142" t="s">
        <v>235</v>
      </c>
      <c r="H30" s="143"/>
      <c r="I30" s="143"/>
      <c r="J30" s="143"/>
      <c r="K30" s="144"/>
      <c r="L30" s="210"/>
      <c r="M30" s="210"/>
      <c r="N30" s="210"/>
      <c r="O30" s="210"/>
      <c r="P30" s="210"/>
      <c r="Q30" s="210"/>
      <c r="R30" s="210"/>
      <c r="S30" s="210"/>
      <c r="T30" s="210"/>
      <c r="U30" s="210"/>
      <c r="V30" s="15"/>
    </row>
    <row r="31" spans="2:22" x14ac:dyDescent="0.55000000000000004">
      <c r="B31" s="14"/>
      <c r="C31" s="210"/>
      <c r="D31" s="210"/>
      <c r="E31" s="210"/>
      <c r="F31" s="210"/>
      <c r="G31" s="210"/>
      <c r="H31" s="210"/>
      <c r="I31" s="210"/>
      <c r="J31" s="210"/>
      <c r="K31" s="210"/>
      <c r="L31" s="210"/>
      <c r="M31" s="210"/>
      <c r="N31" s="210"/>
      <c r="O31" s="210"/>
      <c r="P31" s="210"/>
      <c r="Q31" s="210"/>
      <c r="R31" s="210"/>
      <c r="S31" s="210"/>
      <c r="T31" s="210"/>
      <c r="U31" s="210"/>
      <c r="V31" s="15"/>
    </row>
    <row r="32" spans="2:22" x14ac:dyDescent="0.55000000000000004">
      <c r="B32" s="14"/>
      <c r="C32" s="210"/>
      <c r="D32" s="210"/>
      <c r="E32" s="210"/>
      <c r="F32" s="210"/>
      <c r="G32" s="210"/>
      <c r="H32" s="210"/>
      <c r="I32" s="210"/>
      <c r="J32" s="210"/>
      <c r="K32" s="210"/>
      <c r="L32" s="210"/>
      <c r="M32" s="210"/>
      <c r="N32" s="210"/>
      <c r="O32" s="210"/>
      <c r="P32" s="210"/>
      <c r="Q32" s="210"/>
      <c r="R32" s="210"/>
      <c r="S32" s="210"/>
      <c r="T32" s="210"/>
      <c r="U32" s="210"/>
      <c r="V32" s="15"/>
    </row>
    <row r="33" spans="2:22" ht="18" thickBot="1" x14ac:dyDescent="0.6">
      <c r="B33" s="14"/>
      <c r="C33" s="210"/>
      <c r="D33" s="210"/>
      <c r="E33" s="210"/>
      <c r="F33" s="210"/>
      <c r="G33" s="210"/>
      <c r="H33" s="210"/>
      <c r="I33" s="210"/>
      <c r="J33" s="210"/>
      <c r="K33" s="210"/>
      <c r="L33" s="210"/>
      <c r="M33" s="210"/>
      <c r="N33" s="210"/>
      <c r="O33" s="210"/>
      <c r="P33" s="210"/>
      <c r="Q33" s="210"/>
      <c r="R33" s="210"/>
      <c r="S33" s="210"/>
      <c r="T33" s="210"/>
      <c r="U33" s="210"/>
      <c r="V33" s="15"/>
    </row>
    <row r="34" spans="2:22" ht="23" thickBot="1" x14ac:dyDescent="0.6">
      <c r="B34" s="14"/>
      <c r="C34" s="210"/>
      <c r="D34" s="139" t="s">
        <v>162</v>
      </c>
      <c r="E34" s="140"/>
      <c r="F34" s="140"/>
      <c r="G34" s="140"/>
      <c r="H34" s="140"/>
      <c r="I34" s="141"/>
      <c r="J34" s="210"/>
      <c r="K34" s="210"/>
      <c r="L34" s="210"/>
      <c r="M34" s="210"/>
      <c r="N34" s="210"/>
      <c r="O34" s="210"/>
      <c r="P34" s="210"/>
      <c r="Q34" s="210"/>
      <c r="R34" s="210"/>
      <c r="S34" s="210"/>
      <c r="T34" s="210"/>
      <c r="U34" s="210"/>
      <c r="V34" s="15"/>
    </row>
    <row r="35" spans="2:22" ht="18" thickBot="1" x14ac:dyDescent="0.6">
      <c r="B35" s="14"/>
      <c r="C35" s="210"/>
      <c r="D35" s="210"/>
      <c r="E35" s="210"/>
      <c r="F35" s="210"/>
      <c r="G35" s="210"/>
      <c r="H35" s="210"/>
      <c r="I35" s="210"/>
      <c r="J35" s="210"/>
      <c r="K35" s="210"/>
      <c r="L35" s="210"/>
      <c r="M35" s="210"/>
      <c r="N35" s="210"/>
      <c r="O35" s="210"/>
      <c r="P35" s="210"/>
      <c r="Q35" s="210"/>
      <c r="R35" s="210"/>
      <c r="S35" s="210"/>
      <c r="T35" s="210"/>
      <c r="U35" s="210"/>
      <c r="V35" s="15"/>
    </row>
    <row r="36" spans="2:22" ht="23" thickBot="1" x14ac:dyDescent="0.6">
      <c r="B36" s="14"/>
      <c r="C36" s="210"/>
      <c r="D36" s="210"/>
      <c r="E36" s="211" t="s">
        <v>164</v>
      </c>
      <c r="F36" s="210"/>
      <c r="G36" s="210"/>
      <c r="H36" s="212" t="s">
        <v>217</v>
      </c>
      <c r="I36" s="50" t="s">
        <v>218</v>
      </c>
      <c r="J36" s="210"/>
      <c r="K36" s="210"/>
      <c r="L36" s="210"/>
      <c r="M36" s="210"/>
      <c r="N36" s="210"/>
      <c r="O36" s="210"/>
      <c r="P36" s="210"/>
      <c r="Q36" s="210"/>
      <c r="R36" s="210"/>
      <c r="S36" s="210"/>
      <c r="T36" s="210"/>
      <c r="U36" s="210"/>
      <c r="V36" s="15"/>
    </row>
    <row r="37" spans="2:22" ht="18" thickBot="1" x14ac:dyDescent="0.6">
      <c r="B37" s="14"/>
      <c r="C37" s="210"/>
      <c r="D37" s="210"/>
      <c r="E37" s="210"/>
      <c r="F37" s="210"/>
      <c r="G37" s="210"/>
      <c r="H37" s="210"/>
      <c r="I37" s="210"/>
      <c r="J37" s="210"/>
      <c r="K37" s="210"/>
      <c r="L37" s="210"/>
      <c r="M37" s="210"/>
      <c r="N37" s="210"/>
      <c r="O37" s="210"/>
      <c r="P37" s="210"/>
      <c r="Q37" s="210"/>
      <c r="R37" s="210"/>
      <c r="S37" s="210"/>
      <c r="T37" s="210"/>
      <c r="U37" s="210"/>
      <c r="V37" s="15"/>
    </row>
    <row r="38" spans="2:22" ht="23" thickBot="1" x14ac:dyDescent="0.6">
      <c r="B38" s="14"/>
      <c r="C38" s="210"/>
      <c r="D38" s="210"/>
      <c r="E38" s="139" t="s">
        <v>181</v>
      </c>
      <c r="F38" s="140"/>
      <c r="G38" s="140"/>
      <c r="H38" s="141"/>
      <c r="I38" s="41" t="s">
        <v>168</v>
      </c>
      <c r="J38" s="41" t="s">
        <v>178</v>
      </c>
      <c r="K38" s="41" t="s">
        <v>177</v>
      </c>
      <c r="L38" s="210"/>
      <c r="M38" s="210"/>
      <c r="N38" s="210"/>
      <c r="O38" s="210"/>
      <c r="P38" s="210"/>
      <c r="Q38" s="210"/>
      <c r="R38" s="210"/>
      <c r="S38" s="210"/>
      <c r="T38" s="210"/>
      <c r="U38" s="210"/>
      <c r="V38" s="15"/>
    </row>
    <row r="39" spans="2:22" ht="23" thickBot="1" x14ac:dyDescent="0.6">
      <c r="B39" s="14"/>
      <c r="C39" s="210"/>
      <c r="D39" s="210"/>
      <c r="E39" s="210"/>
      <c r="F39" s="211"/>
      <c r="G39" s="210"/>
      <c r="H39" s="210"/>
      <c r="I39" s="210"/>
      <c r="J39" s="210"/>
      <c r="K39" s="210"/>
      <c r="L39" s="210"/>
      <c r="M39" s="210"/>
      <c r="N39" s="210"/>
      <c r="O39" s="210"/>
      <c r="P39" s="210"/>
      <c r="Q39" s="210"/>
      <c r="R39" s="210"/>
      <c r="S39" s="210"/>
      <c r="T39" s="210"/>
      <c r="U39" s="210"/>
      <c r="V39" s="15"/>
    </row>
    <row r="40" spans="2:22" ht="23" thickBot="1" x14ac:dyDescent="0.6">
      <c r="B40" s="14"/>
      <c r="C40" s="210"/>
      <c r="D40" s="210"/>
      <c r="E40" s="210"/>
      <c r="F40" s="210"/>
      <c r="G40" s="139" t="s">
        <v>163</v>
      </c>
      <c r="H40" s="140"/>
      <c r="I40" s="140"/>
      <c r="J40" s="141"/>
      <c r="K40" s="41" t="s">
        <v>168</v>
      </c>
      <c r="L40" s="41" t="s">
        <v>65</v>
      </c>
      <c r="M40" s="41" t="s">
        <v>177</v>
      </c>
      <c r="N40" s="210"/>
      <c r="O40" s="210"/>
      <c r="P40" s="210"/>
      <c r="Q40" s="210"/>
      <c r="R40" s="210"/>
      <c r="S40" s="210"/>
      <c r="T40" s="210"/>
      <c r="U40" s="210"/>
      <c r="V40" s="15"/>
    </row>
    <row r="41" spans="2:22" ht="18" thickBot="1" x14ac:dyDescent="0.6">
      <c r="B41" s="14"/>
      <c r="C41" s="210"/>
      <c r="D41" s="210"/>
      <c r="E41" s="210"/>
      <c r="F41" s="210"/>
      <c r="G41" s="210"/>
      <c r="H41" s="210"/>
      <c r="I41" s="210"/>
      <c r="J41" s="210"/>
      <c r="K41" s="210"/>
      <c r="L41" s="210"/>
      <c r="M41" s="210"/>
      <c r="N41" s="210"/>
      <c r="O41" s="210"/>
      <c r="P41" s="210"/>
      <c r="Q41" s="210"/>
      <c r="R41" s="210"/>
      <c r="S41" s="210"/>
      <c r="T41" s="210"/>
      <c r="U41" s="210"/>
      <c r="V41" s="15"/>
    </row>
    <row r="42" spans="2:22" ht="23" thickBot="1" x14ac:dyDescent="0.6">
      <c r="B42" s="14"/>
      <c r="C42" s="210"/>
      <c r="D42" s="210"/>
      <c r="E42" s="210"/>
      <c r="F42" s="210"/>
      <c r="G42" s="139" t="s">
        <v>165</v>
      </c>
      <c r="H42" s="140"/>
      <c r="I42" s="140"/>
      <c r="J42" s="141"/>
      <c r="K42" s="41" t="s">
        <v>168</v>
      </c>
      <c r="L42" s="41" t="s">
        <v>65</v>
      </c>
      <c r="M42" s="41" t="s">
        <v>177</v>
      </c>
      <c r="N42" s="210"/>
      <c r="O42" s="210"/>
      <c r="P42" s="210"/>
      <c r="Q42" s="210"/>
      <c r="R42" s="210"/>
      <c r="S42" s="210"/>
      <c r="T42" s="210"/>
      <c r="U42" s="210"/>
      <c r="V42" s="15"/>
    </row>
    <row r="43" spans="2:22" ht="18" thickBot="1" x14ac:dyDescent="0.6">
      <c r="B43" s="14"/>
      <c r="C43" s="210"/>
      <c r="D43" s="210"/>
      <c r="E43" s="210"/>
      <c r="F43" s="210"/>
      <c r="G43" s="210"/>
      <c r="H43" s="210"/>
      <c r="I43" s="210"/>
      <c r="J43" s="210"/>
      <c r="K43" s="210"/>
      <c r="L43" s="210"/>
      <c r="M43" s="210"/>
      <c r="N43" s="210"/>
      <c r="O43" s="210"/>
      <c r="P43" s="210"/>
      <c r="Q43" s="210"/>
      <c r="R43" s="210"/>
      <c r="S43" s="210"/>
      <c r="T43" s="210"/>
      <c r="U43" s="210"/>
      <c r="V43" s="15"/>
    </row>
    <row r="44" spans="2:22" ht="23" thickBot="1" x14ac:dyDescent="0.6">
      <c r="B44" s="14"/>
      <c r="C44" s="210"/>
      <c r="D44" s="210"/>
      <c r="E44" s="210"/>
      <c r="F44" s="210"/>
      <c r="G44" s="139" t="s">
        <v>173</v>
      </c>
      <c r="H44" s="140"/>
      <c r="I44" s="140"/>
      <c r="J44" s="141"/>
      <c r="K44" s="41" t="s">
        <v>168</v>
      </c>
      <c r="L44" s="41" t="s">
        <v>65</v>
      </c>
      <c r="M44" s="41" t="s">
        <v>177</v>
      </c>
      <c r="N44" s="210"/>
      <c r="O44" s="210"/>
      <c r="P44" s="210"/>
      <c r="Q44" s="210"/>
      <c r="R44" s="210"/>
      <c r="S44" s="210"/>
      <c r="T44" s="210"/>
      <c r="U44" s="210"/>
      <c r="V44" s="15"/>
    </row>
    <row r="45" spans="2:22" ht="18" thickBot="1" x14ac:dyDescent="0.6">
      <c r="B45" s="14"/>
      <c r="C45" s="210"/>
      <c r="D45" s="210"/>
      <c r="E45" s="210"/>
      <c r="F45" s="210"/>
      <c r="G45" s="210"/>
      <c r="H45" s="210"/>
      <c r="I45" s="210"/>
      <c r="J45" s="210"/>
      <c r="K45" s="210"/>
      <c r="L45" s="210"/>
      <c r="M45" s="210"/>
      <c r="N45" s="210"/>
      <c r="O45" s="210"/>
      <c r="P45" s="210"/>
      <c r="Q45" s="210"/>
      <c r="R45" s="210"/>
      <c r="S45" s="210"/>
      <c r="T45" s="210"/>
      <c r="U45" s="210"/>
      <c r="V45" s="15"/>
    </row>
    <row r="46" spans="2:22" ht="23" thickBot="1" x14ac:dyDescent="0.6">
      <c r="B46" s="14"/>
      <c r="C46" s="210"/>
      <c r="D46" s="210"/>
      <c r="E46" s="210"/>
      <c r="F46" s="210"/>
      <c r="G46" s="139" t="s">
        <v>166</v>
      </c>
      <c r="H46" s="140"/>
      <c r="I46" s="140"/>
      <c r="J46" s="141"/>
      <c r="K46" s="41" t="s">
        <v>168</v>
      </c>
      <c r="L46" s="41" t="s">
        <v>65</v>
      </c>
      <c r="M46" s="41" t="s">
        <v>177</v>
      </c>
      <c r="N46" s="210"/>
      <c r="O46" s="210"/>
      <c r="P46" s="210"/>
      <c r="Q46" s="210"/>
      <c r="R46" s="210"/>
      <c r="S46" s="210"/>
      <c r="T46" s="210"/>
      <c r="U46" s="210"/>
      <c r="V46" s="15"/>
    </row>
    <row r="47" spans="2:22" ht="18" thickBot="1" x14ac:dyDescent="0.6">
      <c r="B47" s="14"/>
      <c r="C47" s="210"/>
      <c r="D47" s="210"/>
      <c r="E47" s="210"/>
      <c r="F47" s="210"/>
      <c r="G47" s="210"/>
      <c r="H47" s="210"/>
      <c r="I47" s="210"/>
      <c r="J47" s="210"/>
      <c r="K47" s="210"/>
      <c r="L47" s="210"/>
      <c r="M47" s="210"/>
      <c r="N47" s="210"/>
      <c r="O47" s="210"/>
      <c r="P47" s="210"/>
      <c r="Q47" s="210"/>
      <c r="R47" s="210"/>
      <c r="S47" s="210"/>
      <c r="T47" s="210"/>
      <c r="U47" s="210"/>
      <c r="V47" s="15"/>
    </row>
    <row r="48" spans="2:22" ht="23" thickBot="1" x14ac:dyDescent="0.6">
      <c r="B48" s="14"/>
      <c r="C48" s="210"/>
      <c r="D48" s="210"/>
      <c r="E48" s="139" t="s">
        <v>184</v>
      </c>
      <c r="F48" s="140"/>
      <c r="G48" s="140"/>
      <c r="H48" s="141"/>
      <c r="I48" s="41" t="s">
        <v>169</v>
      </c>
      <c r="J48" s="41" t="s">
        <v>178</v>
      </c>
      <c r="K48" s="41" t="s">
        <v>177</v>
      </c>
      <c r="L48" s="210"/>
      <c r="M48" s="210"/>
      <c r="N48" s="210"/>
      <c r="O48" s="210"/>
      <c r="P48" s="210"/>
      <c r="Q48" s="210"/>
      <c r="R48" s="210"/>
      <c r="S48" s="210"/>
      <c r="T48" s="210"/>
      <c r="U48" s="210"/>
      <c r="V48" s="15"/>
    </row>
    <row r="49" spans="2:22" ht="18" thickBot="1" x14ac:dyDescent="0.6">
      <c r="B49" s="14"/>
      <c r="C49" s="210"/>
      <c r="D49" s="210"/>
      <c r="E49" s="210"/>
      <c r="F49" s="210"/>
      <c r="G49" s="210"/>
      <c r="H49" s="210"/>
      <c r="I49" s="210"/>
      <c r="J49" s="210"/>
      <c r="K49" s="210"/>
      <c r="L49" s="210"/>
      <c r="M49" s="210"/>
      <c r="N49" s="210"/>
      <c r="O49" s="210"/>
      <c r="P49" s="210"/>
      <c r="Q49" s="210"/>
      <c r="R49" s="210"/>
      <c r="S49" s="210"/>
      <c r="T49" s="210"/>
      <c r="U49" s="210"/>
      <c r="V49" s="15"/>
    </row>
    <row r="50" spans="2:22" ht="23" thickBot="1" x14ac:dyDescent="0.6">
      <c r="B50" s="14"/>
      <c r="C50" s="210"/>
      <c r="D50" s="210"/>
      <c r="E50" s="210"/>
      <c r="F50" s="139" t="s">
        <v>182</v>
      </c>
      <c r="G50" s="140"/>
      <c r="H50" s="140"/>
      <c r="I50" s="141"/>
      <c r="J50" s="41" t="s">
        <v>169</v>
      </c>
      <c r="K50" s="41" t="s">
        <v>178</v>
      </c>
      <c r="L50" s="41" t="s">
        <v>177</v>
      </c>
      <c r="M50" s="210"/>
      <c r="N50" s="210"/>
      <c r="O50" s="210"/>
      <c r="P50" s="210"/>
      <c r="Q50" s="210"/>
      <c r="R50" s="210"/>
      <c r="S50" s="210"/>
      <c r="T50" s="210"/>
      <c r="U50" s="210"/>
      <c r="V50" s="15"/>
    </row>
    <row r="51" spans="2:22" ht="18" thickBot="1" x14ac:dyDescent="0.6">
      <c r="B51" s="14"/>
      <c r="C51" s="210"/>
      <c r="D51" s="210"/>
      <c r="E51" s="210"/>
      <c r="F51" s="210"/>
      <c r="G51" s="210"/>
      <c r="H51" s="210"/>
      <c r="I51" s="210"/>
      <c r="J51" s="210"/>
      <c r="K51" s="210"/>
      <c r="L51" s="210"/>
      <c r="M51" s="210"/>
      <c r="N51" s="210"/>
      <c r="O51" s="210"/>
      <c r="P51" s="210"/>
      <c r="Q51" s="210"/>
      <c r="R51" s="210"/>
      <c r="S51" s="210"/>
      <c r="T51" s="210"/>
      <c r="U51" s="210"/>
      <c r="V51" s="15"/>
    </row>
    <row r="52" spans="2:22" ht="23" thickBot="1" x14ac:dyDescent="0.6">
      <c r="B52" s="14"/>
      <c r="C52" s="210"/>
      <c r="D52" s="210"/>
      <c r="E52" s="210"/>
      <c r="F52" s="210"/>
      <c r="G52" s="139" t="s">
        <v>167</v>
      </c>
      <c r="H52" s="140"/>
      <c r="I52" s="140"/>
      <c r="J52" s="141"/>
      <c r="K52" s="41" t="s">
        <v>169</v>
      </c>
      <c r="L52" s="41" t="s">
        <v>65</v>
      </c>
      <c r="M52" s="41" t="s">
        <v>177</v>
      </c>
      <c r="N52" s="210"/>
      <c r="O52" s="210"/>
      <c r="P52" s="210"/>
      <c r="Q52" s="210"/>
      <c r="R52" s="210"/>
      <c r="S52" s="210"/>
      <c r="T52" s="210"/>
      <c r="U52" s="210"/>
      <c r="V52" s="15"/>
    </row>
    <row r="53" spans="2:22" ht="18" thickBot="1" x14ac:dyDescent="0.6">
      <c r="B53" s="14"/>
      <c r="C53" s="210"/>
      <c r="D53" s="210"/>
      <c r="E53" s="210"/>
      <c r="F53" s="210"/>
      <c r="G53" s="210"/>
      <c r="H53" s="210"/>
      <c r="I53" s="210"/>
      <c r="J53" s="210"/>
      <c r="K53" s="210"/>
      <c r="L53" s="210"/>
      <c r="M53" s="210"/>
      <c r="N53" s="210"/>
      <c r="O53" s="210"/>
      <c r="P53" s="210"/>
      <c r="Q53" s="210"/>
      <c r="R53" s="210"/>
      <c r="S53" s="210"/>
      <c r="T53" s="210"/>
      <c r="U53" s="210"/>
      <c r="V53" s="15"/>
    </row>
    <row r="54" spans="2:22" ht="23" thickBot="1" x14ac:dyDescent="0.6">
      <c r="B54" s="14"/>
      <c r="C54" s="210"/>
      <c r="D54" s="210"/>
      <c r="E54" s="210"/>
      <c r="F54" s="210"/>
      <c r="G54" s="139" t="s">
        <v>174</v>
      </c>
      <c r="H54" s="140"/>
      <c r="I54" s="140"/>
      <c r="J54" s="141"/>
      <c r="K54" s="41" t="s">
        <v>169</v>
      </c>
      <c r="L54" s="41" t="s">
        <v>65</v>
      </c>
      <c r="M54" s="41" t="s">
        <v>177</v>
      </c>
      <c r="N54" s="210"/>
      <c r="O54" s="210"/>
      <c r="P54" s="210"/>
      <c r="Q54" s="210"/>
      <c r="R54" s="210"/>
      <c r="S54" s="210"/>
      <c r="T54" s="210"/>
      <c r="U54" s="210"/>
      <c r="V54" s="15"/>
    </row>
    <row r="55" spans="2:22" ht="18" thickBot="1" x14ac:dyDescent="0.6">
      <c r="B55" s="14"/>
      <c r="C55" s="210"/>
      <c r="D55" s="210"/>
      <c r="E55" s="210"/>
      <c r="F55" s="210"/>
      <c r="G55" s="210"/>
      <c r="H55" s="210"/>
      <c r="I55" s="210"/>
      <c r="J55" s="210"/>
      <c r="K55" s="210"/>
      <c r="L55" s="210"/>
      <c r="M55" s="210"/>
      <c r="N55" s="210"/>
      <c r="O55" s="210"/>
      <c r="P55" s="210"/>
      <c r="Q55" s="210"/>
      <c r="R55" s="210"/>
      <c r="S55" s="210"/>
      <c r="T55" s="210"/>
      <c r="U55" s="210"/>
      <c r="V55" s="15"/>
    </row>
    <row r="56" spans="2:22" ht="23" thickBot="1" x14ac:dyDescent="0.6">
      <c r="B56" s="14"/>
      <c r="C56" s="210"/>
      <c r="D56" s="210"/>
      <c r="E56" s="210"/>
      <c r="F56" s="139" t="s">
        <v>183</v>
      </c>
      <c r="G56" s="140"/>
      <c r="H56" s="140"/>
      <c r="I56" s="141"/>
      <c r="J56" s="41" t="s">
        <v>169</v>
      </c>
      <c r="K56" s="41" t="s">
        <v>178</v>
      </c>
      <c r="L56" s="41" t="s">
        <v>177</v>
      </c>
      <c r="M56" s="210"/>
      <c r="N56" s="210"/>
      <c r="O56" s="210"/>
      <c r="P56" s="210"/>
      <c r="Q56" s="210"/>
      <c r="R56" s="210"/>
      <c r="S56" s="210"/>
      <c r="T56" s="210"/>
      <c r="U56" s="210"/>
      <c r="V56" s="15"/>
    </row>
    <row r="57" spans="2:22" ht="18" thickBot="1" x14ac:dyDescent="0.6">
      <c r="B57" s="14"/>
      <c r="C57" s="210"/>
      <c r="D57" s="210"/>
      <c r="E57" s="210"/>
      <c r="F57" s="210"/>
      <c r="G57" s="210"/>
      <c r="H57" s="210"/>
      <c r="I57" s="210"/>
      <c r="J57" s="210"/>
      <c r="K57" s="210"/>
      <c r="L57" s="210"/>
      <c r="M57" s="210"/>
      <c r="N57" s="210"/>
      <c r="O57" s="210"/>
      <c r="P57" s="210"/>
      <c r="Q57" s="210"/>
      <c r="R57" s="210"/>
      <c r="S57" s="210"/>
      <c r="T57" s="210"/>
      <c r="U57" s="210"/>
      <c r="V57" s="15"/>
    </row>
    <row r="58" spans="2:22" ht="23" thickBot="1" x14ac:dyDescent="0.6">
      <c r="B58" s="14"/>
      <c r="C58" s="210"/>
      <c r="D58" s="210"/>
      <c r="E58" s="210"/>
      <c r="F58" s="210"/>
      <c r="G58" s="139" t="s">
        <v>170</v>
      </c>
      <c r="H58" s="140"/>
      <c r="I58" s="140"/>
      <c r="J58" s="141"/>
      <c r="K58" s="41" t="s">
        <v>169</v>
      </c>
      <c r="L58" s="41" t="s">
        <v>65</v>
      </c>
      <c r="M58" s="41" t="s">
        <v>177</v>
      </c>
      <c r="N58" s="210"/>
      <c r="O58" s="210"/>
      <c r="P58" s="210"/>
      <c r="Q58" s="210"/>
      <c r="R58" s="210"/>
      <c r="S58" s="210"/>
      <c r="T58" s="210"/>
      <c r="U58" s="210"/>
      <c r="V58" s="15"/>
    </row>
    <row r="59" spans="2:22" ht="18" thickBot="1" x14ac:dyDescent="0.6">
      <c r="B59" s="14"/>
      <c r="C59" s="210"/>
      <c r="D59" s="210"/>
      <c r="E59" s="210"/>
      <c r="F59" s="210"/>
      <c r="G59" s="210"/>
      <c r="H59" s="210"/>
      <c r="I59" s="210"/>
      <c r="J59" s="210"/>
      <c r="K59" s="210"/>
      <c r="L59" s="210"/>
      <c r="M59" s="210"/>
      <c r="N59" s="210"/>
      <c r="O59" s="210"/>
      <c r="P59" s="210"/>
      <c r="Q59" s="210"/>
      <c r="R59" s="210"/>
      <c r="S59" s="210"/>
      <c r="T59" s="210"/>
      <c r="U59" s="210"/>
      <c r="V59" s="15"/>
    </row>
    <row r="60" spans="2:22" ht="23" thickBot="1" x14ac:dyDescent="0.6">
      <c r="B60" s="14"/>
      <c r="C60" s="210"/>
      <c r="D60" s="210"/>
      <c r="E60" s="210"/>
      <c r="F60" s="210"/>
      <c r="G60" s="139" t="s">
        <v>171</v>
      </c>
      <c r="H60" s="140"/>
      <c r="I60" s="140"/>
      <c r="J60" s="141"/>
      <c r="K60" s="41" t="s">
        <v>169</v>
      </c>
      <c r="L60" s="41" t="s">
        <v>65</v>
      </c>
      <c r="M60" s="41" t="s">
        <v>177</v>
      </c>
      <c r="N60" s="210"/>
      <c r="O60" s="210"/>
      <c r="P60" s="210"/>
      <c r="Q60" s="210"/>
      <c r="R60" s="210"/>
      <c r="S60" s="210"/>
      <c r="T60" s="210"/>
      <c r="U60" s="210"/>
      <c r="V60" s="15"/>
    </row>
    <row r="61" spans="2:22" x14ac:dyDescent="0.55000000000000004">
      <c r="B61" s="14"/>
      <c r="C61" s="210"/>
      <c r="D61" s="210"/>
      <c r="E61" s="210"/>
      <c r="F61" s="210"/>
      <c r="G61" s="210"/>
      <c r="H61" s="210"/>
      <c r="I61" s="210"/>
      <c r="J61" s="210"/>
      <c r="K61" s="210"/>
      <c r="L61" s="210"/>
      <c r="M61" s="210"/>
      <c r="N61" s="210"/>
      <c r="O61" s="210"/>
      <c r="P61" s="210"/>
      <c r="Q61" s="210"/>
      <c r="R61" s="210"/>
      <c r="S61" s="210"/>
      <c r="T61" s="210"/>
      <c r="U61" s="210"/>
      <c r="V61" s="15"/>
    </row>
    <row r="62" spans="2:22" ht="22.5" x14ac:dyDescent="0.55000000000000004">
      <c r="B62" s="14"/>
      <c r="C62" s="210"/>
      <c r="D62" s="210"/>
      <c r="E62" s="211" t="s">
        <v>172</v>
      </c>
      <c r="F62" s="210"/>
      <c r="G62" s="210"/>
      <c r="H62" s="210"/>
      <c r="I62" s="210"/>
      <c r="J62" s="210"/>
      <c r="K62" s="210"/>
      <c r="L62" s="210"/>
      <c r="M62" s="210"/>
      <c r="N62" s="210"/>
      <c r="O62" s="210"/>
      <c r="P62" s="210"/>
      <c r="Q62" s="210"/>
      <c r="R62" s="210"/>
      <c r="S62" s="210"/>
      <c r="T62" s="210"/>
      <c r="U62" s="210"/>
      <c r="V62" s="15"/>
    </row>
    <row r="63" spans="2:22" ht="18" thickBot="1" x14ac:dyDescent="0.6">
      <c r="B63" s="14"/>
      <c r="C63" s="210"/>
      <c r="D63" s="210"/>
      <c r="E63" s="210"/>
      <c r="F63" s="210"/>
      <c r="G63" s="210"/>
      <c r="H63" s="210"/>
      <c r="I63" s="210"/>
      <c r="J63" s="210"/>
      <c r="K63" s="210"/>
      <c r="L63" s="210"/>
      <c r="M63" s="210"/>
      <c r="N63" s="210"/>
      <c r="O63" s="210"/>
      <c r="P63" s="210"/>
      <c r="Q63" s="210"/>
      <c r="R63" s="210"/>
      <c r="S63" s="210"/>
      <c r="T63" s="210"/>
      <c r="U63" s="210"/>
      <c r="V63" s="15"/>
    </row>
    <row r="64" spans="2:22" ht="23" thickBot="1" x14ac:dyDescent="0.6">
      <c r="B64" s="14"/>
      <c r="C64" s="210"/>
      <c r="D64" s="210"/>
      <c r="E64" s="210"/>
      <c r="F64" s="139" t="s">
        <v>185</v>
      </c>
      <c r="G64" s="140"/>
      <c r="H64" s="140"/>
      <c r="I64" s="141"/>
      <c r="J64" s="41" t="s">
        <v>169</v>
      </c>
      <c r="K64" s="41" t="s">
        <v>178</v>
      </c>
      <c r="L64" s="41" t="s">
        <v>177</v>
      </c>
      <c r="M64" s="210"/>
      <c r="N64" s="210"/>
      <c r="O64" s="210"/>
      <c r="P64" s="210"/>
      <c r="Q64" s="210"/>
      <c r="R64" s="210"/>
      <c r="S64" s="210"/>
      <c r="T64" s="210"/>
      <c r="U64" s="210"/>
      <c r="V64" s="15"/>
    </row>
    <row r="65" spans="2:22" ht="18" thickBot="1" x14ac:dyDescent="0.6">
      <c r="B65" s="14"/>
      <c r="C65" s="210"/>
      <c r="D65" s="210"/>
      <c r="E65" s="210"/>
      <c r="F65" s="210"/>
      <c r="G65" s="210"/>
      <c r="H65" s="210"/>
      <c r="I65" s="210"/>
      <c r="J65" s="210"/>
      <c r="K65" s="210"/>
      <c r="L65" s="210"/>
      <c r="M65" s="210"/>
      <c r="N65" s="210"/>
      <c r="O65" s="210"/>
      <c r="P65" s="210"/>
      <c r="Q65" s="210"/>
      <c r="R65" s="210"/>
      <c r="S65" s="210"/>
      <c r="T65" s="210"/>
      <c r="U65" s="210"/>
      <c r="V65" s="15"/>
    </row>
    <row r="66" spans="2:22" ht="23" thickBot="1" x14ac:dyDescent="0.6">
      <c r="B66" s="14"/>
      <c r="C66" s="210"/>
      <c r="D66" s="210"/>
      <c r="E66" s="210"/>
      <c r="F66" s="210"/>
      <c r="G66" s="139" t="s">
        <v>72</v>
      </c>
      <c r="H66" s="140"/>
      <c r="I66" s="140"/>
      <c r="J66" s="141"/>
      <c r="K66" s="41" t="s">
        <v>169</v>
      </c>
      <c r="L66" s="41" t="s">
        <v>178</v>
      </c>
      <c r="M66" s="41" t="s">
        <v>177</v>
      </c>
      <c r="N66" s="210"/>
      <c r="O66" s="210"/>
      <c r="P66" s="210"/>
      <c r="Q66" s="210"/>
      <c r="R66" s="210"/>
      <c r="S66" s="210"/>
      <c r="T66" s="210"/>
      <c r="U66" s="210"/>
      <c r="V66" s="15"/>
    </row>
    <row r="67" spans="2:22" ht="18" thickBot="1" x14ac:dyDescent="0.6">
      <c r="B67" s="14"/>
      <c r="C67" s="210"/>
      <c r="D67" s="210"/>
      <c r="E67" s="210"/>
      <c r="F67" s="210"/>
      <c r="G67" s="210"/>
      <c r="H67" s="210"/>
      <c r="I67" s="210"/>
      <c r="J67" s="210"/>
      <c r="K67" s="210"/>
      <c r="L67" s="210"/>
      <c r="M67" s="210"/>
      <c r="N67" s="210"/>
      <c r="O67" s="210"/>
      <c r="P67" s="210"/>
      <c r="Q67" s="210"/>
      <c r="R67" s="210"/>
      <c r="S67" s="210"/>
      <c r="T67" s="210"/>
      <c r="U67" s="210"/>
      <c r="V67" s="15"/>
    </row>
    <row r="68" spans="2:22" ht="23" thickBot="1" x14ac:dyDescent="0.6">
      <c r="B68" s="14"/>
      <c r="C68" s="210"/>
      <c r="D68" s="210"/>
      <c r="E68" s="210"/>
      <c r="F68" s="210"/>
      <c r="G68" s="210"/>
      <c r="H68" s="139" t="s">
        <v>188</v>
      </c>
      <c r="I68" s="140"/>
      <c r="J68" s="140"/>
      <c r="K68" s="141"/>
      <c r="L68" s="41" t="s">
        <v>169</v>
      </c>
      <c r="M68" s="41" t="s">
        <v>178</v>
      </c>
      <c r="N68" s="41" t="s">
        <v>177</v>
      </c>
      <c r="O68" s="210"/>
      <c r="P68" s="210"/>
      <c r="Q68" s="210"/>
      <c r="R68" s="210"/>
      <c r="S68" s="210"/>
      <c r="T68" s="210"/>
      <c r="U68" s="210"/>
      <c r="V68" s="15"/>
    </row>
    <row r="69" spans="2:22" ht="18" thickBot="1" x14ac:dyDescent="0.6">
      <c r="B69" s="14"/>
      <c r="C69" s="210"/>
      <c r="D69" s="210"/>
      <c r="E69" s="210"/>
      <c r="F69" s="210"/>
      <c r="G69" s="210"/>
      <c r="H69" s="210"/>
      <c r="I69" s="210"/>
      <c r="J69" s="210"/>
      <c r="K69" s="210"/>
      <c r="L69" s="210"/>
      <c r="M69" s="210"/>
      <c r="N69" s="210"/>
      <c r="O69" s="210"/>
      <c r="P69" s="210"/>
      <c r="Q69" s="210"/>
      <c r="R69" s="210"/>
      <c r="S69" s="210"/>
      <c r="T69" s="210"/>
      <c r="U69" s="210"/>
      <c r="V69" s="15"/>
    </row>
    <row r="70" spans="2:22" ht="23" thickBot="1" x14ac:dyDescent="0.6">
      <c r="B70" s="14"/>
      <c r="C70" s="210"/>
      <c r="D70" s="210"/>
      <c r="E70" s="210"/>
      <c r="F70" s="210"/>
      <c r="G70" s="210"/>
      <c r="H70" s="210"/>
      <c r="I70" s="139" t="s">
        <v>25</v>
      </c>
      <c r="J70" s="140"/>
      <c r="K70" s="140"/>
      <c r="L70" s="141"/>
      <c r="M70" s="41" t="s">
        <v>169</v>
      </c>
      <c r="N70" s="41" t="s">
        <v>178</v>
      </c>
      <c r="O70" s="41" t="s">
        <v>177</v>
      </c>
      <c r="P70" s="210"/>
      <c r="Q70" s="210"/>
      <c r="R70" s="210"/>
      <c r="S70" s="210"/>
      <c r="T70" s="210"/>
      <c r="U70" s="210"/>
      <c r="V70" s="15"/>
    </row>
    <row r="71" spans="2:22" ht="18" thickBot="1" x14ac:dyDescent="0.6">
      <c r="B71" s="14"/>
      <c r="C71" s="210"/>
      <c r="D71" s="210"/>
      <c r="E71" s="210"/>
      <c r="F71" s="210"/>
      <c r="G71" s="210"/>
      <c r="H71" s="210"/>
      <c r="I71" s="210"/>
      <c r="J71" s="210"/>
      <c r="K71" s="210"/>
      <c r="L71" s="210"/>
      <c r="M71" s="210"/>
      <c r="N71" s="210"/>
      <c r="O71" s="210"/>
      <c r="P71" s="210"/>
      <c r="Q71" s="210"/>
      <c r="R71" s="210"/>
      <c r="S71" s="210"/>
      <c r="T71" s="210"/>
      <c r="U71" s="210"/>
      <c r="V71" s="15"/>
    </row>
    <row r="72" spans="2:22" ht="23" thickBot="1" x14ac:dyDescent="0.6">
      <c r="B72" s="14"/>
      <c r="C72" s="210"/>
      <c r="D72" s="210"/>
      <c r="E72" s="210"/>
      <c r="F72" s="210"/>
      <c r="G72" s="210"/>
      <c r="H72" s="210"/>
      <c r="I72" s="210"/>
      <c r="J72" s="139" t="s">
        <v>186</v>
      </c>
      <c r="K72" s="140"/>
      <c r="L72" s="140"/>
      <c r="M72" s="141"/>
      <c r="N72" s="41" t="s">
        <v>169</v>
      </c>
      <c r="O72" s="41" t="s">
        <v>65</v>
      </c>
      <c r="P72" s="41" t="s">
        <v>177</v>
      </c>
      <c r="Q72" s="210"/>
      <c r="R72" s="210"/>
      <c r="S72" s="210"/>
      <c r="T72" s="210"/>
      <c r="U72" s="210"/>
      <c r="V72" s="15"/>
    </row>
    <row r="73" spans="2:22" ht="18" thickBot="1" x14ac:dyDescent="0.6">
      <c r="B73" s="14"/>
      <c r="C73" s="210"/>
      <c r="D73" s="210"/>
      <c r="E73" s="210"/>
      <c r="F73" s="210"/>
      <c r="G73" s="210"/>
      <c r="H73" s="210"/>
      <c r="I73" s="210"/>
      <c r="J73" s="210"/>
      <c r="K73" s="210"/>
      <c r="L73" s="210"/>
      <c r="M73" s="210"/>
      <c r="N73" s="210"/>
      <c r="O73" s="210"/>
      <c r="P73" s="210"/>
      <c r="Q73" s="210"/>
      <c r="R73" s="210"/>
      <c r="S73" s="210"/>
      <c r="T73" s="210"/>
      <c r="U73" s="210"/>
      <c r="V73" s="15"/>
    </row>
    <row r="74" spans="2:22" ht="23" thickBot="1" x14ac:dyDescent="0.6">
      <c r="B74" s="14"/>
      <c r="C74" s="210"/>
      <c r="D74" s="210"/>
      <c r="E74" s="210"/>
      <c r="F74" s="210"/>
      <c r="G74" s="210"/>
      <c r="H74" s="210"/>
      <c r="I74" s="210"/>
      <c r="J74" s="139" t="s">
        <v>175</v>
      </c>
      <c r="K74" s="140"/>
      <c r="L74" s="140"/>
      <c r="M74" s="141"/>
      <c r="N74" s="41" t="s">
        <v>169</v>
      </c>
      <c r="O74" s="41" t="s">
        <v>65</v>
      </c>
      <c r="P74" s="41" t="s">
        <v>177</v>
      </c>
      <c r="Q74" s="210"/>
      <c r="R74" s="210"/>
      <c r="S74" s="210"/>
      <c r="T74" s="210"/>
      <c r="U74" s="210"/>
      <c r="V74" s="15"/>
    </row>
    <row r="75" spans="2:22" ht="18" thickBot="1" x14ac:dyDescent="0.6">
      <c r="B75" s="14"/>
      <c r="C75" s="210"/>
      <c r="D75" s="210"/>
      <c r="E75" s="210"/>
      <c r="F75" s="210"/>
      <c r="G75" s="210"/>
      <c r="H75" s="210"/>
      <c r="I75" s="210"/>
      <c r="J75" s="210"/>
      <c r="K75" s="210"/>
      <c r="L75" s="210"/>
      <c r="M75" s="210"/>
      <c r="N75" s="210"/>
      <c r="O75" s="210"/>
      <c r="P75" s="210"/>
      <c r="Q75" s="210"/>
      <c r="R75" s="210"/>
      <c r="S75" s="210"/>
      <c r="T75" s="210"/>
      <c r="U75" s="210"/>
      <c r="V75" s="15"/>
    </row>
    <row r="76" spans="2:22" ht="23" thickBot="1" x14ac:dyDescent="0.6">
      <c r="B76" s="14"/>
      <c r="C76" s="210"/>
      <c r="D76" s="210"/>
      <c r="E76" s="210"/>
      <c r="F76" s="210"/>
      <c r="G76" s="210"/>
      <c r="H76" s="210"/>
      <c r="I76" s="139" t="s">
        <v>176</v>
      </c>
      <c r="J76" s="140"/>
      <c r="K76" s="140"/>
      <c r="L76" s="141"/>
      <c r="M76" s="41" t="s">
        <v>168</v>
      </c>
      <c r="N76" s="41" t="s">
        <v>178</v>
      </c>
      <c r="O76" s="41" t="s">
        <v>177</v>
      </c>
      <c r="P76" s="210"/>
      <c r="Q76" s="210"/>
      <c r="R76" s="210"/>
      <c r="S76" s="210"/>
      <c r="T76" s="210"/>
      <c r="U76" s="210"/>
      <c r="V76" s="15"/>
    </row>
    <row r="77" spans="2:22" ht="18" thickBot="1" x14ac:dyDescent="0.6">
      <c r="B77" s="14"/>
      <c r="C77" s="210"/>
      <c r="D77" s="210"/>
      <c r="E77" s="210"/>
      <c r="F77" s="210"/>
      <c r="G77" s="210"/>
      <c r="H77" s="210"/>
      <c r="I77" s="210"/>
      <c r="J77" s="210"/>
      <c r="K77" s="210"/>
      <c r="L77" s="210"/>
      <c r="M77" s="210"/>
      <c r="N77" s="210"/>
      <c r="O77" s="210"/>
      <c r="P77" s="210"/>
      <c r="Q77" s="210"/>
      <c r="R77" s="210"/>
      <c r="S77" s="210"/>
      <c r="T77" s="210"/>
      <c r="U77" s="210"/>
      <c r="V77" s="15"/>
    </row>
    <row r="78" spans="2:22" ht="23" thickBot="1" x14ac:dyDescent="0.6">
      <c r="B78" s="14"/>
      <c r="C78" s="210"/>
      <c r="D78" s="210"/>
      <c r="E78" s="210"/>
      <c r="F78" s="210"/>
      <c r="G78" s="210"/>
      <c r="H78" s="210"/>
      <c r="I78" s="210"/>
      <c r="J78" s="139" t="s">
        <v>179</v>
      </c>
      <c r="K78" s="140"/>
      <c r="L78" s="140"/>
      <c r="M78" s="141"/>
      <c r="N78" s="41" t="s">
        <v>168</v>
      </c>
      <c r="O78" s="41" t="s">
        <v>65</v>
      </c>
      <c r="P78" s="41" t="s">
        <v>177</v>
      </c>
      <c r="Q78" s="210"/>
      <c r="R78" s="210"/>
      <c r="S78" s="210"/>
      <c r="T78" s="210"/>
      <c r="U78" s="210"/>
      <c r="V78" s="15"/>
    </row>
    <row r="79" spans="2:22" ht="18" thickBot="1" x14ac:dyDescent="0.6">
      <c r="B79" s="14"/>
      <c r="C79" s="210"/>
      <c r="D79" s="210"/>
      <c r="E79" s="210"/>
      <c r="F79" s="210"/>
      <c r="G79" s="210"/>
      <c r="H79" s="210"/>
      <c r="I79" s="210"/>
      <c r="J79" s="210"/>
      <c r="K79" s="210"/>
      <c r="L79" s="210"/>
      <c r="M79" s="210"/>
      <c r="N79" s="210"/>
      <c r="O79" s="210"/>
      <c r="P79" s="210"/>
      <c r="Q79" s="210"/>
      <c r="R79" s="210"/>
      <c r="S79" s="210"/>
      <c r="T79" s="210"/>
      <c r="U79" s="210"/>
      <c r="V79" s="15"/>
    </row>
    <row r="80" spans="2:22" ht="23" thickBot="1" x14ac:dyDescent="0.6">
      <c r="B80" s="14"/>
      <c r="C80" s="210"/>
      <c r="D80" s="210"/>
      <c r="E80" s="210"/>
      <c r="F80" s="210"/>
      <c r="G80" s="210"/>
      <c r="H80" s="210"/>
      <c r="I80" s="210"/>
      <c r="J80" s="139" t="s">
        <v>117</v>
      </c>
      <c r="K80" s="140"/>
      <c r="L80" s="140"/>
      <c r="M80" s="141"/>
      <c r="N80" s="41" t="s">
        <v>168</v>
      </c>
      <c r="O80" s="41" t="s">
        <v>65</v>
      </c>
      <c r="P80" s="41" t="s">
        <v>177</v>
      </c>
      <c r="Q80" s="210"/>
      <c r="R80" s="210"/>
      <c r="S80" s="210"/>
      <c r="T80" s="210"/>
      <c r="U80" s="210"/>
      <c r="V80" s="15"/>
    </row>
    <row r="81" spans="2:22" ht="18" thickBot="1" x14ac:dyDescent="0.6">
      <c r="B81" s="14"/>
      <c r="C81" s="210"/>
      <c r="D81" s="210"/>
      <c r="E81" s="210"/>
      <c r="F81" s="210"/>
      <c r="G81" s="210"/>
      <c r="H81" s="210"/>
      <c r="I81" s="210"/>
      <c r="J81" s="210"/>
      <c r="K81" s="210"/>
      <c r="L81" s="210"/>
      <c r="M81" s="210"/>
      <c r="N81" s="210"/>
      <c r="O81" s="210"/>
      <c r="P81" s="210"/>
      <c r="Q81" s="210"/>
      <c r="R81" s="210"/>
      <c r="S81" s="210"/>
      <c r="T81" s="210"/>
      <c r="U81" s="210"/>
      <c r="V81" s="15"/>
    </row>
    <row r="82" spans="2:22" ht="23" thickBot="1" x14ac:dyDescent="0.6">
      <c r="B82" s="14"/>
      <c r="C82" s="210"/>
      <c r="D82" s="210"/>
      <c r="E82" s="210"/>
      <c r="F82" s="210"/>
      <c r="G82" s="210"/>
      <c r="H82" s="210"/>
      <c r="I82" s="210"/>
      <c r="J82" s="139" t="s">
        <v>180</v>
      </c>
      <c r="K82" s="140"/>
      <c r="L82" s="140"/>
      <c r="M82" s="141"/>
      <c r="N82" s="41" t="s">
        <v>169</v>
      </c>
      <c r="O82" s="41" t="s">
        <v>65</v>
      </c>
      <c r="P82" s="41" t="s">
        <v>177</v>
      </c>
      <c r="Q82" s="210"/>
      <c r="R82" s="210"/>
      <c r="S82" s="210"/>
      <c r="T82" s="210"/>
      <c r="U82" s="210"/>
      <c r="V82" s="15"/>
    </row>
    <row r="83" spans="2:22" ht="18" thickBot="1" x14ac:dyDescent="0.6">
      <c r="B83" s="14"/>
      <c r="C83" s="210"/>
      <c r="D83" s="210"/>
      <c r="E83" s="210"/>
      <c r="F83" s="210"/>
      <c r="G83" s="210"/>
      <c r="H83" s="210"/>
      <c r="I83" s="210"/>
      <c r="J83" s="210"/>
      <c r="K83" s="210"/>
      <c r="L83" s="210"/>
      <c r="M83" s="210"/>
      <c r="N83" s="210"/>
      <c r="O83" s="210"/>
      <c r="P83" s="210"/>
      <c r="Q83" s="210"/>
      <c r="R83" s="210"/>
      <c r="S83" s="210"/>
      <c r="T83" s="210"/>
      <c r="U83" s="210"/>
      <c r="V83" s="15"/>
    </row>
    <row r="84" spans="2:22" ht="23" thickBot="1" x14ac:dyDescent="0.6">
      <c r="B84" s="14"/>
      <c r="C84" s="210"/>
      <c r="D84" s="210"/>
      <c r="E84" s="210"/>
      <c r="F84" s="210"/>
      <c r="G84" s="210"/>
      <c r="H84" s="139" t="s">
        <v>187</v>
      </c>
      <c r="I84" s="140"/>
      <c r="J84" s="140"/>
      <c r="K84" s="141"/>
      <c r="L84" s="41" t="s">
        <v>168</v>
      </c>
      <c r="M84" s="41" t="s">
        <v>178</v>
      </c>
      <c r="N84" s="41" t="s">
        <v>177</v>
      </c>
      <c r="O84" s="210"/>
      <c r="P84" s="210"/>
      <c r="Q84" s="210"/>
      <c r="R84" s="210"/>
      <c r="S84" s="210"/>
      <c r="T84" s="210"/>
      <c r="U84" s="210"/>
      <c r="V84" s="15"/>
    </row>
    <row r="85" spans="2:22" ht="18" thickBot="1" x14ac:dyDescent="0.6">
      <c r="B85" s="14"/>
      <c r="C85" s="210"/>
      <c r="D85" s="210"/>
      <c r="E85" s="210"/>
      <c r="F85" s="210"/>
      <c r="G85" s="210"/>
      <c r="H85" s="210"/>
      <c r="I85" s="210"/>
      <c r="J85" s="210"/>
      <c r="K85" s="210"/>
      <c r="L85" s="210"/>
      <c r="M85" s="210"/>
      <c r="N85" s="210"/>
      <c r="O85" s="210"/>
      <c r="P85" s="210"/>
      <c r="Q85" s="210"/>
      <c r="R85" s="210"/>
      <c r="S85" s="210"/>
      <c r="T85" s="210"/>
      <c r="U85" s="210"/>
      <c r="V85" s="15"/>
    </row>
    <row r="86" spans="2:22" ht="23" thickBot="1" x14ac:dyDescent="0.6">
      <c r="B86" s="14"/>
      <c r="C86" s="210"/>
      <c r="D86" s="210"/>
      <c r="E86" s="210"/>
      <c r="F86" s="210"/>
      <c r="G86" s="210"/>
      <c r="H86" s="210"/>
      <c r="I86" s="139" t="s">
        <v>68</v>
      </c>
      <c r="J86" s="140"/>
      <c r="K86" s="140"/>
      <c r="L86" s="141"/>
      <c r="M86" s="41" t="s">
        <v>168</v>
      </c>
      <c r="N86" s="41" t="s">
        <v>65</v>
      </c>
      <c r="O86" s="41" t="s">
        <v>177</v>
      </c>
      <c r="P86" s="210"/>
      <c r="Q86" s="210"/>
      <c r="R86" s="210"/>
      <c r="S86" s="210"/>
      <c r="T86" s="210"/>
      <c r="U86" s="210"/>
      <c r="V86" s="15"/>
    </row>
    <row r="87" spans="2:22" ht="18" thickBot="1" x14ac:dyDescent="0.6">
      <c r="B87" s="14"/>
      <c r="C87" s="210"/>
      <c r="D87" s="210"/>
      <c r="E87" s="210"/>
      <c r="F87" s="210"/>
      <c r="G87" s="210"/>
      <c r="H87" s="210"/>
      <c r="I87" s="210"/>
      <c r="J87" s="210"/>
      <c r="K87" s="210"/>
      <c r="L87" s="210"/>
      <c r="M87" s="210"/>
      <c r="N87" s="210"/>
      <c r="O87" s="210"/>
      <c r="P87" s="210"/>
      <c r="Q87" s="210"/>
      <c r="R87" s="210"/>
      <c r="S87" s="210"/>
      <c r="T87" s="210"/>
      <c r="U87" s="210"/>
      <c r="V87" s="15"/>
    </row>
    <row r="88" spans="2:22" ht="23" thickBot="1" x14ac:dyDescent="0.6">
      <c r="B88" s="14"/>
      <c r="C88" s="210"/>
      <c r="D88" s="210"/>
      <c r="E88" s="210"/>
      <c r="F88" s="210"/>
      <c r="G88" s="210"/>
      <c r="H88" s="139" t="s">
        <v>189</v>
      </c>
      <c r="I88" s="140"/>
      <c r="J88" s="140"/>
      <c r="K88" s="141"/>
      <c r="L88" s="41" t="s">
        <v>168</v>
      </c>
      <c r="M88" s="41" t="s">
        <v>178</v>
      </c>
      <c r="N88" s="41" t="s">
        <v>177</v>
      </c>
      <c r="O88" s="210"/>
      <c r="P88" s="210"/>
      <c r="Q88" s="210"/>
      <c r="R88" s="210"/>
      <c r="S88" s="210"/>
      <c r="T88" s="210"/>
      <c r="U88" s="210"/>
      <c r="V88" s="15"/>
    </row>
    <row r="89" spans="2:22" ht="18" thickBot="1" x14ac:dyDescent="0.6">
      <c r="B89" s="14"/>
      <c r="C89" s="210"/>
      <c r="D89" s="210"/>
      <c r="E89" s="210"/>
      <c r="F89" s="210"/>
      <c r="G89" s="210"/>
      <c r="H89" s="210"/>
      <c r="I89" s="210"/>
      <c r="J89" s="210"/>
      <c r="K89" s="210"/>
      <c r="L89" s="210"/>
      <c r="M89" s="210"/>
      <c r="N89" s="210"/>
      <c r="O89" s="210"/>
      <c r="P89" s="210"/>
      <c r="Q89" s="210"/>
      <c r="R89" s="210"/>
      <c r="S89" s="210"/>
      <c r="T89" s="210"/>
      <c r="U89" s="210"/>
      <c r="V89" s="15"/>
    </row>
    <row r="90" spans="2:22" ht="23" thickBot="1" x14ac:dyDescent="0.6">
      <c r="B90" s="14"/>
      <c r="C90" s="210"/>
      <c r="D90" s="210"/>
      <c r="E90" s="210"/>
      <c r="F90" s="210"/>
      <c r="G90" s="210"/>
      <c r="H90" s="210"/>
      <c r="I90" s="139" t="s">
        <v>64</v>
      </c>
      <c r="J90" s="140"/>
      <c r="K90" s="140"/>
      <c r="L90" s="141"/>
      <c r="M90" s="41" t="s">
        <v>168</v>
      </c>
      <c r="N90" s="41" t="s">
        <v>65</v>
      </c>
      <c r="O90" s="41" t="s">
        <v>177</v>
      </c>
      <c r="P90" s="210"/>
      <c r="Q90" s="210"/>
      <c r="R90" s="210"/>
      <c r="S90" s="210"/>
      <c r="T90" s="210"/>
      <c r="U90" s="210"/>
      <c r="V90" s="15"/>
    </row>
    <row r="91" spans="2:22" ht="18" thickBot="1" x14ac:dyDescent="0.6">
      <c r="B91" s="14"/>
      <c r="C91" s="210"/>
      <c r="D91" s="210"/>
      <c r="E91" s="210"/>
      <c r="F91" s="210"/>
      <c r="G91" s="210"/>
      <c r="H91" s="210"/>
      <c r="I91" s="210"/>
      <c r="J91" s="210"/>
      <c r="K91" s="210"/>
      <c r="L91" s="210"/>
      <c r="M91" s="210"/>
      <c r="N91" s="210"/>
      <c r="O91" s="210"/>
      <c r="P91" s="210"/>
      <c r="Q91" s="210"/>
      <c r="R91" s="210"/>
      <c r="S91" s="210"/>
      <c r="T91" s="210"/>
      <c r="U91" s="210"/>
      <c r="V91" s="15"/>
    </row>
    <row r="92" spans="2:22" ht="23" thickBot="1" x14ac:dyDescent="0.6">
      <c r="B92" s="14"/>
      <c r="C92" s="210"/>
      <c r="D92" s="210"/>
      <c r="E92" s="210"/>
      <c r="F92" s="210"/>
      <c r="G92" s="210"/>
      <c r="H92" s="210"/>
      <c r="I92" s="139" t="s">
        <v>79</v>
      </c>
      <c r="J92" s="140"/>
      <c r="K92" s="140"/>
      <c r="L92" s="141"/>
      <c r="M92" s="41" t="s">
        <v>168</v>
      </c>
      <c r="N92" s="41" t="s">
        <v>65</v>
      </c>
      <c r="O92" s="41" t="s">
        <v>177</v>
      </c>
      <c r="P92" s="210"/>
      <c r="Q92" s="210"/>
      <c r="R92" s="210"/>
      <c r="S92" s="210"/>
      <c r="T92" s="210"/>
      <c r="U92" s="210"/>
      <c r="V92" s="15"/>
    </row>
    <row r="93" spans="2:22" x14ac:dyDescent="0.55000000000000004">
      <c r="B93" s="14"/>
      <c r="C93" s="210"/>
      <c r="D93" s="210"/>
      <c r="E93" s="210"/>
      <c r="F93" s="210"/>
      <c r="G93" s="210"/>
      <c r="H93" s="210"/>
      <c r="I93" s="210"/>
      <c r="J93" s="210"/>
      <c r="K93" s="210"/>
      <c r="L93" s="210"/>
      <c r="M93" s="210"/>
      <c r="N93" s="210"/>
      <c r="O93" s="210"/>
      <c r="P93" s="210"/>
      <c r="Q93" s="210"/>
      <c r="R93" s="210"/>
      <c r="S93" s="210"/>
      <c r="T93" s="210"/>
      <c r="U93" s="210"/>
      <c r="V93" s="15"/>
    </row>
    <row r="94" spans="2:22" x14ac:dyDescent="0.55000000000000004">
      <c r="B94" s="14"/>
      <c r="C94" s="210"/>
      <c r="D94" s="210"/>
      <c r="E94" s="210"/>
      <c r="F94" s="210"/>
      <c r="G94" s="210"/>
      <c r="H94" s="210"/>
      <c r="I94" s="210"/>
      <c r="J94" s="210"/>
      <c r="K94" s="210"/>
      <c r="L94" s="210"/>
      <c r="M94" s="210"/>
      <c r="N94" s="210"/>
      <c r="O94" s="210"/>
      <c r="P94" s="210"/>
      <c r="Q94" s="210"/>
      <c r="R94" s="210"/>
      <c r="S94" s="210"/>
      <c r="T94" s="210"/>
      <c r="U94" s="210"/>
      <c r="V94" s="15"/>
    </row>
    <row r="95" spans="2:22" ht="22.5" x14ac:dyDescent="0.55000000000000004">
      <c r="B95" s="14"/>
      <c r="C95" s="210"/>
      <c r="D95" s="210"/>
      <c r="E95" s="211" t="s">
        <v>190</v>
      </c>
      <c r="F95" s="210"/>
      <c r="G95" s="210"/>
      <c r="H95" s="210"/>
      <c r="I95" s="210"/>
      <c r="J95" s="210"/>
      <c r="K95" s="210"/>
      <c r="L95" s="210"/>
      <c r="M95" s="210"/>
      <c r="N95" s="210"/>
      <c r="O95" s="210"/>
      <c r="P95" s="210"/>
      <c r="Q95" s="210"/>
      <c r="R95" s="210"/>
      <c r="S95" s="210"/>
      <c r="T95" s="210"/>
      <c r="U95" s="210"/>
      <c r="V95" s="15"/>
    </row>
    <row r="96" spans="2:22" ht="18" thickBot="1" x14ac:dyDescent="0.6">
      <c r="B96" s="14"/>
      <c r="C96" s="210"/>
      <c r="D96" s="210"/>
      <c r="E96" s="210"/>
      <c r="F96" s="210"/>
      <c r="G96" s="210"/>
      <c r="H96" s="210"/>
      <c r="I96" s="210"/>
      <c r="J96" s="210"/>
      <c r="K96" s="210"/>
      <c r="L96" s="210"/>
      <c r="M96" s="210"/>
      <c r="N96" s="210"/>
      <c r="O96" s="210"/>
      <c r="P96" s="210"/>
      <c r="Q96" s="210"/>
      <c r="R96" s="210"/>
      <c r="S96" s="210"/>
      <c r="T96" s="210"/>
      <c r="U96" s="210"/>
      <c r="V96" s="15"/>
    </row>
    <row r="97" spans="2:22" ht="23" thickBot="1" x14ac:dyDescent="0.6">
      <c r="B97" s="14"/>
      <c r="C97" s="210"/>
      <c r="D97" s="210"/>
      <c r="E97" s="210"/>
      <c r="F97" s="210"/>
      <c r="G97" s="139" t="s">
        <v>203</v>
      </c>
      <c r="H97" s="140"/>
      <c r="I97" s="140"/>
      <c r="J97" s="141"/>
      <c r="K97" s="41" t="s">
        <v>169</v>
      </c>
      <c r="L97" s="41" t="s">
        <v>178</v>
      </c>
      <c r="M97" s="41" t="s">
        <v>177</v>
      </c>
      <c r="N97" s="210"/>
      <c r="O97" s="210"/>
      <c r="P97" s="210"/>
      <c r="Q97" s="210"/>
      <c r="R97" s="210"/>
      <c r="S97" s="210"/>
      <c r="T97" s="210"/>
      <c r="U97" s="210"/>
      <c r="V97" s="15"/>
    </row>
    <row r="98" spans="2:22" ht="18" thickBot="1" x14ac:dyDescent="0.6">
      <c r="B98" s="14"/>
      <c r="C98" s="210"/>
      <c r="D98" s="210"/>
      <c r="E98" s="210"/>
      <c r="F98" s="210"/>
      <c r="G98" s="210"/>
      <c r="H98" s="210"/>
      <c r="I98" s="210"/>
      <c r="J98" s="210"/>
      <c r="K98" s="210"/>
      <c r="L98" s="210"/>
      <c r="M98" s="210"/>
      <c r="N98" s="210"/>
      <c r="O98" s="210"/>
      <c r="P98" s="210"/>
      <c r="Q98" s="210"/>
      <c r="R98" s="210"/>
      <c r="S98" s="210"/>
      <c r="T98" s="210"/>
      <c r="U98" s="210"/>
      <c r="V98" s="15"/>
    </row>
    <row r="99" spans="2:22" ht="23" thickBot="1" x14ac:dyDescent="0.6">
      <c r="B99" s="14"/>
      <c r="C99" s="210"/>
      <c r="D99" s="210"/>
      <c r="E99" s="210"/>
      <c r="F99" s="210"/>
      <c r="G99" s="210"/>
      <c r="H99" s="139" t="s">
        <v>201</v>
      </c>
      <c r="I99" s="140"/>
      <c r="J99" s="140"/>
      <c r="K99" s="141"/>
      <c r="L99" s="41" t="s">
        <v>169</v>
      </c>
      <c r="M99" s="41" t="s">
        <v>178</v>
      </c>
      <c r="N99" s="41" t="s">
        <v>177</v>
      </c>
      <c r="O99" s="210"/>
      <c r="P99" s="210"/>
      <c r="Q99" s="210"/>
      <c r="R99" s="210"/>
      <c r="S99" s="210"/>
      <c r="T99" s="210"/>
      <c r="U99" s="210"/>
      <c r="V99" s="15"/>
    </row>
    <row r="100" spans="2:22" ht="18" thickBot="1" x14ac:dyDescent="0.6">
      <c r="B100" s="14"/>
      <c r="C100" s="210"/>
      <c r="D100" s="210"/>
      <c r="E100" s="210"/>
      <c r="F100" s="210"/>
      <c r="G100" s="210"/>
      <c r="H100" s="210"/>
      <c r="I100" s="210"/>
      <c r="J100" s="210"/>
      <c r="K100" s="210"/>
      <c r="L100" s="210"/>
      <c r="M100" s="210"/>
      <c r="N100" s="210"/>
      <c r="O100" s="210"/>
      <c r="P100" s="210"/>
      <c r="Q100" s="210"/>
      <c r="R100" s="210"/>
      <c r="S100" s="210"/>
      <c r="T100" s="210"/>
      <c r="U100" s="210"/>
      <c r="V100" s="15"/>
    </row>
    <row r="101" spans="2:22" ht="23" thickBot="1" x14ac:dyDescent="0.6">
      <c r="B101" s="14"/>
      <c r="C101" s="210"/>
      <c r="D101" s="210"/>
      <c r="E101" s="210"/>
      <c r="F101" s="210"/>
      <c r="G101" s="210"/>
      <c r="H101" s="210"/>
      <c r="I101" s="139" t="s">
        <v>197</v>
      </c>
      <c r="J101" s="140"/>
      <c r="K101" s="140"/>
      <c r="L101" s="141"/>
      <c r="M101" s="41" t="s">
        <v>169</v>
      </c>
      <c r="N101" s="41" t="s">
        <v>178</v>
      </c>
      <c r="O101" s="41" t="s">
        <v>177</v>
      </c>
      <c r="P101" s="210"/>
      <c r="Q101" s="210"/>
      <c r="R101" s="210"/>
      <c r="S101" s="210"/>
      <c r="T101" s="210"/>
      <c r="U101" s="210"/>
      <c r="V101" s="15"/>
    </row>
    <row r="102" spans="2:22" ht="18" thickBot="1" x14ac:dyDescent="0.6">
      <c r="B102" s="14"/>
      <c r="C102" s="210"/>
      <c r="D102" s="210"/>
      <c r="E102" s="210"/>
      <c r="F102" s="210"/>
      <c r="G102" s="210"/>
      <c r="H102" s="210"/>
      <c r="I102" s="210"/>
      <c r="J102" s="210"/>
      <c r="K102" s="210"/>
      <c r="L102" s="210"/>
      <c r="M102" s="210"/>
      <c r="N102" s="210"/>
      <c r="O102" s="210"/>
      <c r="P102" s="210"/>
      <c r="Q102" s="210"/>
      <c r="R102" s="210"/>
      <c r="S102" s="210"/>
      <c r="T102" s="210"/>
      <c r="U102" s="210"/>
      <c r="V102" s="15"/>
    </row>
    <row r="103" spans="2:22" ht="23" thickBot="1" x14ac:dyDescent="0.6">
      <c r="B103" s="14"/>
      <c r="C103" s="210"/>
      <c r="D103" s="210"/>
      <c r="E103" s="210"/>
      <c r="F103" s="210"/>
      <c r="G103" s="210"/>
      <c r="H103" s="210"/>
      <c r="I103" s="210"/>
      <c r="J103" s="139" t="s">
        <v>191</v>
      </c>
      <c r="K103" s="140"/>
      <c r="L103" s="140"/>
      <c r="M103" s="141"/>
      <c r="N103" s="41" t="s">
        <v>169</v>
      </c>
      <c r="O103" s="41" t="s">
        <v>65</v>
      </c>
      <c r="P103" s="41" t="s">
        <v>177</v>
      </c>
      <c r="Q103" s="210"/>
      <c r="R103" s="210"/>
      <c r="S103" s="210"/>
      <c r="T103" s="210"/>
      <c r="U103" s="210"/>
      <c r="V103" s="15"/>
    </row>
    <row r="104" spans="2:22" ht="18" thickBot="1" x14ac:dyDescent="0.6">
      <c r="B104" s="14"/>
      <c r="C104" s="210"/>
      <c r="D104" s="210"/>
      <c r="E104" s="210"/>
      <c r="F104" s="210"/>
      <c r="G104" s="210"/>
      <c r="H104" s="210"/>
      <c r="I104" s="210"/>
      <c r="J104" s="210"/>
      <c r="K104" s="210"/>
      <c r="L104" s="210"/>
      <c r="M104" s="210"/>
      <c r="N104" s="210"/>
      <c r="O104" s="210"/>
      <c r="P104" s="210"/>
      <c r="Q104" s="210"/>
      <c r="R104" s="210"/>
      <c r="S104" s="210"/>
      <c r="T104" s="210"/>
      <c r="U104" s="210"/>
      <c r="V104" s="15"/>
    </row>
    <row r="105" spans="2:22" ht="23" thickBot="1" x14ac:dyDescent="0.6">
      <c r="B105" s="14"/>
      <c r="C105" s="210"/>
      <c r="D105" s="210"/>
      <c r="E105" s="210"/>
      <c r="F105" s="210"/>
      <c r="G105" s="210"/>
      <c r="H105" s="210"/>
      <c r="I105" s="210"/>
      <c r="J105" s="139" t="s">
        <v>192</v>
      </c>
      <c r="K105" s="140"/>
      <c r="L105" s="140"/>
      <c r="M105" s="141"/>
      <c r="N105" s="41" t="s">
        <v>169</v>
      </c>
      <c r="O105" s="41" t="s">
        <v>65</v>
      </c>
      <c r="P105" s="41" t="s">
        <v>177</v>
      </c>
      <c r="Q105" s="210"/>
      <c r="R105" s="210"/>
      <c r="S105" s="210"/>
      <c r="T105" s="210"/>
      <c r="U105" s="210"/>
      <c r="V105" s="15"/>
    </row>
    <row r="106" spans="2:22" ht="18" thickBot="1" x14ac:dyDescent="0.6">
      <c r="B106" s="14"/>
      <c r="C106" s="210"/>
      <c r="D106" s="210"/>
      <c r="E106" s="210"/>
      <c r="F106" s="210"/>
      <c r="G106" s="210"/>
      <c r="H106" s="210"/>
      <c r="I106" s="210"/>
      <c r="J106" s="210"/>
      <c r="K106" s="210"/>
      <c r="L106" s="210"/>
      <c r="M106" s="210"/>
      <c r="N106" s="210"/>
      <c r="O106" s="210"/>
      <c r="P106" s="210"/>
      <c r="Q106" s="210"/>
      <c r="R106" s="210"/>
      <c r="S106" s="210"/>
      <c r="T106" s="210"/>
      <c r="U106" s="210"/>
      <c r="V106" s="15"/>
    </row>
    <row r="107" spans="2:22" ht="23" thickBot="1" x14ac:dyDescent="0.6">
      <c r="B107" s="14"/>
      <c r="C107" s="210"/>
      <c r="D107" s="210"/>
      <c r="E107" s="210"/>
      <c r="F107" s="210"/>
      <c r="G107" s="210"/>
      <c r="H107" s="210"/>
      <c r="I107" s="210"/>
      <c r="J107" s="139" t="s">
        <v>193</v>
      </c>
      <c r="K107" s="140"/>
      <c r="L107" s="140"/>
      <c r="M107" s="141"/>
      <c r="N107" s="41" t="s">
        <v>169</v>
      </c>
      <c r="O107" s="41" t="s">
        <v>65</v>
      </c>
      <c r="P107" s="41" t="s">
        <v>177</v>
      </c>
      <c r="Q107" s="210"/>
      <c r="R107" s="210"/>
      <c r="S107" s="210"/>
      <c r="T107" s="210"/>
      <c r="U107" s="210"/>
      <c r="V107" s="15"/>
    </row>
    <row r="108" spans="2:22" ht="18" thickBot="1" x14ac:dyDescent="0.6">
      <c r="B108" s="14"/>
      <c r="C108" s="210"/>
      <c r="D108" s="210"/>
      <c r="E108" s="210"/>
      <c r="F108" s="210"/>
      <c r="G108" s="210"/>
      <c r="H108" s="210"/>
      <c r="I108" s="210"/>
      <c r="J108" s="210"/>
      <c r="K108" s="210"/>
      <c r="L108" s="210"/>
      <c r="M108" s="210"/>
      <c r="N108" s="210"/>
      <c r="O108" s="210"/>
      <c r="P108" s="210"/>
      <c r="Q108" s="210"/>
      <c r="R108" s="210"/>
      <c r="S108" s="210"/>
      <c r="T108" s="210"/>
      <c r="U108" s="210"/>
      <c r="V108" s="15"/>
    </row>
    <row r="109" spans="2:22" ht="23" thickBot="1" x14ac:dyDescent="0.6">
      <c r="B109" s="14"/>
      <c r="C109" s="210"/>
      <c r="D109" s="210"/>
      <c r="E109" s="210"/>
      <c r="F109" s="210"/>
      <c r="G109" s="210"/>
      <c r="H109" s="210"/>
      <c r="I109" s="210"/>
      <c r="J109" s="139" t="s">
        <v>194</v>
      </c>
      <c r="K109" s="140"/>
      <c r="L109" s="140"/>
      <c r="M109" s="141"/>
      <c r="N109" s="41" t="s">
        <v>169</v>
      </c>
      <c r="O109" s="41" t="s">
        <v>65</v>
      </c>
      <c r="P109" s="41" t="s">
        <v>177</v>
      </c>
      <c r="Q109" s="210"/>
      <c r="R109" s="210"/>
      <c r="S109" s="210"/>
      <c r="T109" s="210"/>
      <c r="U109" s="210"/>
      <c r="V109" s="15"/>
    </row>
    <row r="110" spans="2:22" ht="18" thickBot="1" x14ac:dyDescent="0.6">
      <c r="B110" s="14"/>
      <c r="C110" s="210"/>
      <c r="D110" s="210"/>
      <c r="E110" s="210"/>
      <c r="F110" s="210"/>
      <c r="G110" s="210"/>
      <c r="H110" s="210"/>
      <c r="I110" s="210"/>
      <c r="J110" s="210"/>
      <c r="K110" s="210"/>
      <c r="L110" s="210"/>
      <c r="M110" s="210"/>
      <c r="N110" s="210"/>
      <c r="O110" s="210"/>
      <c r="P110" s="210"/>
      <c r="Q110" s="210"/>
      <c r="R110" s="210"/>
      <c r="S110" s="210"/>
      <c r="T110" s="210"/>
      <c r="U110" s="210"/>
      <c r="V110" s="15"/>
    </row>
    <row r="111" spans="2:22" ht="23" thickBot="1" x14ac:dyDescent="0.6">
      <c r="B111" s="14"/>
      <c r="C111" s="210"/>
      <c r="D111" s="210"/>
      <c r="E111" s="210"/>
      <c r="F111" s="210"/>
      <c r="G111" s="210"/>
      <c r="H111" s="210"/>
      <c r="I111" s="210"/>
      <c r="J111" s="139" t="s">
        <v>195</v>
      </c>
      <c r="K111" s="140"/>
      <c r="L111" s="140"/>
      <c r="M111" s="141"/>
      <c r="N111" s="41" t="s">
        <v>169</v>
      </c>
      <c r="O111" s="41" t="s">
        <v>65</v>
      </c>
      <c r="P111" s="41" t="s">
        <v>177</v>
      </c>
      <c r="Q111" s="210"/>
      <c r="R111" s="210"/>
      <c r="S111" s="210"/>
      <c r="T111" s="210"/>
      <c r="U111" s="210"/>
      <c r="V111" s="15"/>
    </row>
    <row r="112" spans="2:22" ht="18" thickBot="1" x14ac:dyDescent="0.6">
      <c r="B112" s="14"/>
      <c r="C112" s="210"/>
      <c r="D112" s="210"/>
      <c r="E112" s="210"/>
      <c r="F112" s="210"/>
      <c r="G112" s="210"/>
      <c r="H112" s="210"/>
      <c r="I112" s="210"/>
      <c r="J112" s="210"/>
      <c r="K112" s="210"/>
      <c r="L112" s="210"/>
      <c r="M112" s="210"/>
      <c r="N112" s="210"/>
      <c r="O112" s="210"/>
      <c r="P112" s="210"/>
      <c r="Q112" s="210"/>
      <c r="R112" s="210"/>
      <c r="S112" s="210"/>
      <c r="T112" s="210"/>
      <c r="U112" s="210"/>
      <c r="V112" s="15"/>
    </row>
    <row r="113" spans="2:22" ht="23" thickBot="1" x14ac:dyDescent="0.6">
      <c r="B113" s="14"/>
      <c r="C113" s="210"/>
      <c r="D113" s="210"/>
      <c r="E113" s="210"/>
      <c r="F113" s="210"/>
      <c r="G113" s="210"/>
      <c r="H113" s="210"/>
      <c r="I113" s="210"/>
      <c r="J113" s="139" t="s">
        <v>196</v>
      </c>
      <c r="K113" s="140"/>
      <c r="L113" s="140"/>
      <c r="M113" s="141"/>
      <c r="N113" s="41" t="s">
        <v>169</v>
      </c>
      <c r="O113" s="41" t="s">
        <v>65</v>
      </c>
      <c r="P113" s="41" t="s">
        <v>177</v>
      </c>
      <c r="Q113" s="210"/>
      <c r="R113" s="210"/>
      <c r="S113" s="210"/>
      <c r="T113" s="210"/>
      <c r="U113" s="210"/>
      <c r="V113" s="15"/>
    </row>
    <row r="114" spans="2:22" ht="18" thickBot="1" x14ac:dyDescent="0.6">
      <c r="B114" s="14"/>
      <c r="C114" s="210"/>
      <c r="D114" s="210"/>
      <c r="E114" s="210"/>
      <c r="F114" s="210"/>
      <c r="G114" s="210"/>
      <c r="H114" s="210"/>
      <c r="I114" s="210"/>
      <c r="J114" s="210"/>
      <c r="K114" s="210"/>
      <c r="L114" s="210"/>
      <c r="M114" s="210"/>
      <c r="N114" s="210"/>
      <c r="O114" s="210"/>
      <c r="P114" s="210"/>
      <c r="Q114" s="210"/>
      <c r="R114" s="210"/>
      <c r="S114" s="210"/>
      <c r="T114" s="210"/>
      <c r="U114" s="210"/>
      <c r="V114" s="15"/>
    </row>
    <row r="115" spans="2:22" ht="23" thickBot="1" x14ac:dyDescent="0.6">
      <c r="B115" s="14"/>
      <c r="C115" s="210"/>
      <c r="D115" s="210"/>
      <c r="E115" s="210"/>
      <c r="F115" s="210"/>
      <c r="G115" s="210"/>
      <c r="H115" s="210"/>
      <c r="I115" s="139" t="s">
        <v>198</v>
      </c>
      <c r="J115" s="140"/>
      <c r="K115" s="140"/>
      <c r="L115" s="141"/>
      <c r="M115" s="41" t="s">
        <v>169</v>
      </c>
      <c r="N115" s="41" t="s">
        <v>178</v>
      </c>
      <c r="O115" s="41" t="s">
        <v>177</v>
      </c>
      <c r="P115" s="210"/>
      <c r="Q115" s="210"/>
      <c r="R115" s="210"/>
      <c r="S115" s="210"/>
      <c r="T115" s="210"/>
      <c r="U115" s="210"/>
      <c r="V115" s="15"/>
    </row>
    <row r="116" spans="2:22" ht="18" thickBot="1" x14ac:dyDescent="0.6">
      <c r="B116" s="14"/>
      <c r="C116" s="210"/>
      <c r="D116" s="210"/>
      <c r="E116" s="210"/>
      <c r="F116" s="210"/>
      <c r="G116" s="210"/>
      <c r="H116" s="210"/>
      <c r="I116" s="210"/>
      <c r="J116" s="210"/>
      <c r="K116" s="210"/>
      <c r="L116" s="210"/>
      <c r="M116" s="210"/>
      <c r="N116" s="210"/>
      <c r="O116" s="210"/>
      <c r="P116" s="210"/>
      <c r="Q116" s="210"/>
      <c r="R116" s="210"/>
      <c r="S116" s="210"/>
      <c r="T116" s="210"/>
      <c r="U116" s="210"/>
      <c r="V116" s="15"/>
    </row>
    <row r="117" spans="2:22" ht="23" thickBot="1" x14ac:dyDescent="0.6">
      <c r="B117" s="14"/>
      <c r="C117" s="210"/>
      <c r="D117" s="210"/>
      <c r="E117" s="210"/>
      <c r="F117" s="210"/>
      <c r="G117" s="210"/>
      <c r="H117" s="210"/>
      <c r="I117" s="139" t="s">
        <v>199</v>
      </c>
      <c r="J117" s="140"/>
      <c r="K117" s="140"/>
      <c r="L117" s="141"/>
      <c r="M117" s="41" t="s">
        <v>169</v>
      </c>
      <c r="N117" s="41" t="s">
        <v>178</v>
      </c>
      <c r="O117" s="41" t="s">
        <v>177</v>
      </c>
      <c r="P117" s="210"/>
      <c r="Q117" s="210"/>
      <c r="R117" s="210"/>
      <c r="S117" s="210"/>
      <c r="T117" s="210"/>
      <c r="U117" s="210"/>
      <c r="V117" s="15"/>
    </row>
    <row r="118" spans="2:22" ht="18" thickBot="1" x14ac:dyDescent="0.6">
      <c r="B118" s="14"/>
      <c r="C118" s="210"/>
      <c r="D118" s="210"/>
      <c r="E118" s="210"/>
      <c r="F118" s="210"/>
      <c r="G118" s="210"/>
      <c r="H118" s="210"/>
      <c r="I118" s="210"/>
      <c r="J118" s="210"/>
      <c r="K118" s="210"/>
      <c r="L118" s="210"/>
      <c r="M118" s="210"/>
      <c r="N118" s="210"/>
      <c r="O118" s="210"/>
      <c r="P118" s="210"/>
      <c r="Q118" s="210"/>
      <c r="R118" s="210"/>
      <c r="S118" s="210"/>
      <c r="T118" s="210"/>
      <c r="U118" s="210"/>
      <c r="V118" s="15"/>
    </row>
    <row r="119" spans="2:22" ht="23" thickBot="1" x14ac:dyDescent="0.6">
      <c r="B119" s="14"/>
      <c r="C119" s="210"/>
      <c r="D119" s="210"/>
      <c r="E119" s="210"/>
      <c r="F119" s="210"/>
      <c r="G119" s="210"/>
      <c r="H119" s="210"/>
      <c r="I119" s="139" t="s">
        <v>200</v>
      </c>
      <c r="J119" s="140"/>
      <c r="K119" s="140"/>
      <c r="L119" s="141"/>
      <c r="M119" s="41" t="s">
        <v>169</v>
      </c>
      <c r="N119" s="41" t="s">
        <v>178</v>
      </c>
      <c r="O119" s="41" t="s">
        <v>177</v>
      </c>
      <c r="P119" s="210"/>
      <c r="Q119" s="210"/>
      <c r="R119" s="210"/>
      <c r="S119" s="210"/>
      <c r="T119" s="210"/>
      <c r="U119" s="210"/>
      <c r="V119" s="15"/>
    </row>
    <row r="120" spans="2:22" ht="18" thickBot="1" x14ac:dyDescent="0.6">
      <c r="B120" s="14"/>
      <c r="C120" s="210"/>
      <c r="D120" s="210"/>
      <c r="E120" s="210"/>
      <c r="F120" s="210"/>
      <c r="G120" s="210"/>
      <c r="H120" s="210"/>
      <c r="I120" s="210"/>
      <c r="J120" s="210"/>
      <c r="K120" s="210"/>
      <c r="L120" s="210"/>
      <c r="M120" s="210"/>
      <c r="N120" s="210"/>
      <c r="O120" s="210"/>
      <c r="P120" s="210"/>
      <c r="Q120" s="210"/>
      <c r="R120" s="210"/>
      <c r="S120" s="210"/>
      <c r="T120" s="210"/>
      <c r="U120" s="210"/>
      <c r="V120" s="15"/>
    </row>
    <row r="121" spans="2:22" ht="23" thickBot="1" x14ac:dyDescent="0.6">
      <c r="B121" s="14"/>
      <c r="C121" s="210"/>
      <c r="D121" s="210"/>
      <c r="E121" s="210"/>
      <c r="F121" s="210"/>
      <c r="G121" s="210"/>
      <c r="H121" s="139" t="s">
        <v>202</v>
      </c>
      <c r="I121" s="140"/>
      <c r="J121" s="140"/>
      <c r="K121" s="141"/>
      <c r="L121" s="41" t="s">
        <v>169</v>
      </c>
      <c r="M121" s="41" t="s">
        <v>65</v>
      </c>
      <c r="N121" s="41" t="s">
        <v>177</v>
      </c>
      <c r="O121" s="210"/>
      <c r="P121" s="210"/>
      <c r="Q121" s="210"/>
      <c r="R121" s="210"/>
      <c r="S121" s="210"/>
      <c r="T121" s="210"/>
      <c r="U121" s="210"/>
      <c r="V121" s="15"/>
    </row>
    <row r="122" spans="2:22" x14ac:dyDescent="0.55000000000000004">
      <c r="B122" s="14"/>
      <c r="C122" s="210"/>
      <c r="D122" s="210"/>
      <c r="E122" s="210"/>
      <c r="F122" s="210"/>
      <c r="G122" s="210"/>
      <c r="H122" s="210"/>
      <c r="I122" s="210"/>
      <c r="J122" s="210"/>
      <c r="K122" s="210"/>
      <c r="L122" s="210"/>
      <c r="M122" s="210"/>
      <c r="N122" s="210"/>
      <c r="O122" s="210"/>
      <c r="P122" s="210"/>
      <c r="Q122" s="210"/>
      <c r="R122" s="210"/>
      <c r="S122" s="210"/>
      <c r="T122" s="210"/>
      <c r="U122" s="210"/>
      <c r="V122" s="15"/>
    </row>
    <row r="123" spans="2:22" ht="22.5" x14ac:dyDescent="0.55000000000000004">
      <c r="B123" s="14"/>
      <c r="C123" s="210"/>
      <c r="D123" s="210"/>
      <c r="E123" s="211" t="s">
        <v>204</v>
      </c>
      <c r="F123" s="210"/>
      <c r="G123" s="210"/>
      <c r="H123" s="210"/>
      <c r="I123" s="210"/>
      <c r="J123" s="210"/>
      <c r="K123" s="210"/>
      <c r="L123" s="210"/>
      <c r="M123" s="210"/>
      <c r="N123" s="210"/>
      <c r="O123" s="210"/>
      <c r="P123" s="210"/>
      <c r="Q123" s="210"/>
      <c r="R123" s="210"/>
      <c r="S123" s="210"/>
      <c r="T123" s="210"/>
      <c r="U123" s="210"/>
      <c r="V123" s="15"/>
    </row>
    <row r="124" spans="2:22" ht="23" thickBot="1" x14ac:dyDescent="0.6">
      <c r="B124" s="14"/>
      <c r="C124" s="210"/>
      <c r="D124" s="210"/>
      <c r="E124" s="211"/>
      <c r="F124" s="210"/>
      <c r="G124" s="210"/>
      <c r="H124" s="210"/>
      <c r="I124" s="210"/>
      <c r="J124" s="210"/>
      <c r="K124" s="210"/>
      <c r="L124" s="210"/>
      <c r="M124" s="210"/>
      <c r="N124" s="210"/>
      <c r="O124" s="210"/>
      <c r="P124" s="210"/>
      <c r="Q124" s="210"/>
      <c r="R124" s="210"/>
      <c r="S124" s="210"/>
      <c r="T124" s="210"/>
      <c r="U124" s="210"/>
      <c r="V124" s="15"/>
    </row>
    <row r="125" spans="2:22" ht="23" thickBot="1" x14ac:dyDescent="0.6">
      <c r="B125" s="14"/>
      <c r="C125" s="210"/>
      <c r="D125" s="210"/>
      <c r="E125" s="210"/>
      <c r="F125" s="210"/>
      <c r="G125" s="211" t="s">
        <v>216</v>
      </c>
      <c r="H125" s="210"/>
      <c r="I125" s="210"/>
      <c r="J125" s="212" t="s">
        <v>217</v>
      </c>
      <c r="K125" s="50" t="s">
        <v>218</v>
      </c>
      <c r="L125" s="210"/>
      <c r="M125" s="210"/>
      <c r="N125" s="210"/>
      <c r="O125" s="210"/>
      <c r="P125" s="210"/>
      <c r="Q125" s="210"/>
      <c r="R125" s="210"/>
      <c r="S125" s="210"/>
      <c r="T125" s="210"/>
      <c r="U125" s="210"/>
      <c r="V125" s="15"/>
    </row>
    <row r="126" spans="2:22" ht="23" thickBot="1" x14ac:dyDescent="0.6">
      <c r="B126" s="14"/>
      <c r="C126" s="210"/>
      <c r="D126" s="210"/>
      <c r="E126" s="210"/>
      <c r="F126" s="210"/>
      <c r="G126" s="211"/>
      <c r="H126" s="210"/>
      <c r="I126" s="210"/>
      <c r="J126" s="210"/>
      <c r="K126" s="210"/>
      <c r="L126" s="210"/>
      <c r="M126" s="210"/>
      <c r="N126" s="210"/>
      <c r="O126" s="210"/>
      <c r="P126" s="210"/>
      <c r="Q126" s="210"/>
      <c r="R126" s="210"/>
      <c r="S126" s="210"/>
      <c r="T126" s="210"/>
      <c r="U126" s="210"/>
      <c r="V126" s="15"/>
    </row>
    <row r="127" spans="2:22" ht="23" thickBot="1" x14ac:dyDescent="0.6">
      <c r="B127" s="14"/>
      <c r="C127" s="210"/>
      <c r="D127" s="210"/>
      <c r="E127" s="210"/>
      <c r="F127" s="210"/>
      <c r="G127" s="139" t="s">
        <v>205</v>
      </c>
      <c r="H127" s="140"/>
      <c r="I127" s="140"/>
      <c r="J127" s="141"/>
      <c r="K127" s="41" t="s">
        <v>210</v>
      </c>
      <c r="L127" s="41" t="s">
        <v>65</v>
      </c>
      <c r="M127" s="41" t="s">
        <v>177</v>
      </c>
      <c r="N127" s="210"/>
      <c r="O127" s="210"/>
      <c r="P127" s="210"/>
      <c r="Q127" s="210"/>
      <c r="R127" s="210"/>
      <c r="S127" s="210"/>
      <c r="T127" s="210"/>
      <c r="U127" s="210"/>
      <c r="V127" s="15"/>
    </row>
    <row r="128" spans="2:22" x14ac:dyDescent="0.55000000000000004">
      <c r="B128" s="14"/>
      <c r="C128" s="210"/>
      <c r="D128" s="210"/>
      <c r="E128" s="210"/>
      <c r="F128" s="210"/>
      <c r="G128" s="210"/>
      <c r="H128" s="210"/>
      <c r="I128" s="210"/>
      <c r="J128" s="210"/>
      <c r="K128" s="210"/>
      <c r="L128" s="210"/>
      <c r="M128" s="210"/>
      <c r="N128" s="210"/>
      <c r="O128" s="210"/>
      <c r="P128" s="210"/>
      <c r="Q128" s="210"/>
      <c r="R128" s="210"/>
      <c r="S128" s="210"/>
      <c r="T128" s="210"/>
      <c r="U128" s="210"/>
      <c r="V128" s="15"/>
    </row>
    <row r="129" spans="2:22" ht="22.5" x14ac:dyDescent="0.55000000000000004">
      <c r="B129" s="14"/>
      <c r="C129" s="210"/>
      <c r="D129" s="210"/>
      <c r="E129" s="210"/>
      <c r="F129" s="210"/>
      <c r="G129" s="211" t="s">
        <v>215</v>
      </c>
      <c r="H129" s="210"/>
      <c r="I129" s="210"/>
      <c r="J129" s="210"/>
      <c r="K129" s="210"/>
      <c r="L129" s="210"/>
      <c r="M129" s="210"/>
      <c r="N129" s="210"/>
      <c r="O129" s="210"/>
      <c r="P129" s="210"/>
      <c r="Q129" s="210"/>
      <c r="R129" s="210"/>
      <c r="S129" s="210"/>
      <c r="T129" s="210"/>
      <c r="U129" s="210"/>
      <c r="V129" s="15"/>
    </row>
    <row r="130" spans="2:22" ht="18" thickBot="1" x14ac:dyDescent="0.6">
      <c r="B130" s="14"/>
      <c r="C130" s="210"/>
      <c r="D130" s="210"/>
      <c r="E130" s="210"/>
      <c r="F130" s="210"/>
      <c r="G130" s="210"/>
      <c r="H130" s="210"/>
      <c r="I130" s="210"/>
      <c r="J130" s="210"/>
      <c r="K130" s="210"/>
      <c r="L130" s="210"/>
      <c r="M130" s="210"/>
      <c r="N130" s="210"/>
      <c r="O130" s="210"/>
      <c r="P130" s="210"/>
      <c r="Q130" s="210"/>
      <c r="R130" s="210"/>
      <c r="S130" s="210"/>
      <c r="T130" s="210"/>
      <c r="U130" s="210"/>
      <c r="V130" s="15"/>
    </row>
    <row r="131" spans="2:22" ht="23" thickBot="1" x14ac:dyDescent="0.6">
      <c r="B131" s="14"/>
      <c r="C131" s="210"/>
      <c r="D131" s="210"/>
      <c r="E131" s="210"/>
      <c r="F131" s="210"/>
      <c r="G131" s="139" t="s">
        <v>206</v>
      </c>
      <c r="H131" s="140"/>
      <c r="I131" s="140"/>
      <c r="J131" s="141"/>
      <c r="K131" s="41" t="s">
        <v>169</v>
      </c>
      <c r="L131" s="41" t="s">
        <v>178</v>
      </c>
      <c r="M131" s="41" t="s">
        <v>177</v>
      </c>
      <c r="N131" s="210"/>
      <c r="O131" s="210"/>
      <c r="P131" s="210"/>
      <c r="Q131" s="210"/>
      <c r="R131" s="210"/>
      <c r="S131" s="210"/>
      <c r="T131" s="210"/>
      <c r="U131" s="210"/>
      <c r="V131" s="15"/>
    </row>
    <row r="132" spans="2:22" ht="18" thickBot="1" x14ac:dyDescent="0.6">
      <c r="B132" s="14"/>
      <c r="C132" s="210"/>
      <c r="D132" s="210"/>
      <c r="E132" s="210"/>
      <c r="F132" s="210"/>
      <c r="G132" s="210"/>
      <c r="H132" s="210"/>
      <c r="I132" s="210"/>
      <c r="J132" s="210"/>
      <c r="K132" s="210"/>
      <c r="L132" s="210"/>
      <c r="M132" s="210"/>
      <c r="N132" s="210"/>
      <c r="O132" s="210"/>
      <c r="P132" s="210"/>
      <c r="Q132" s="210"/>
      <c r="R132" s="210"/>
      <c r="S132" s="210"/>
      <c r="T132" s="210"/>
      <c r="U132" s="210"/>
      <c r="V132" s="15"/>
    </row>
    <row r="133" spans="2:22" ht="23" thickBot="1" x14ac:dyDescent="0.6">
      <c r="B133" s="14"/>
      <c r="C133" s="210"/>
      <c r="D133" s="210"/>
      <c r="E133" s="210"/>
      <c r="F133" s="210"/>
      <c r="G133" s="210"/>
      <c r="H133" s="139" t="s">
        <v>207</v>
      </c>
      <c r="I133" s="140"/>
      <c r="J133" s="140"/>
      <c r="K133" s="141"/>
      <c r="L133" s="41" t="s">
        <v>169</v>
      </c>
      <c r="M133" s="41" t="s">
        <v>178</v>
      </c>
      <c r="N133" s="41" t="s">
        <v>177</v>
      </c>
      <c r="O133" s="210"/>
      <c r="P133" s="210"/>
      <c r="Q133" s="210"/>
      <c r="R133" s="210"/>
      <c r="S133" s="210"/>
      <c r="T133" s="210"/>
      <c r="U133" s="210"/>
      <c r="V133" s="15"/>
    </row>
    <row r="134" spans="2:22" ht="18" thickBot="1" x14ac:dyDescent="0.6">
      <c r="B134" s="14"/>
      <c r="C134" s="210"/>
      <c r="D134" s="210"/>
      <c r="E134" s="210"/>
      <c r="F134" s="210"/>
      <c r="G134" s="210"/>
      <c r="H134" s="210"/>
      <c r="I134" s="210"/>
      <c r="J134" s="210"/>
      <c r="K134" s="210"/>
      <c r="L134" s="210"/>
      <c r="M134" s="210"/>
      <c r="N134" s="210"/>
      <c r="O134" s="210"/>
      <c r="P134" s="210"/>
      <c r="Q134" s="210"/>
      <c r="R134" s="210"/>
      <c r="S134" s="210"/>
      <c r="T134" s="210"/>
      <c r="U134" s="210"/>
      <c r="V134" s="15"/>
    </row>
    <row r="135" spans="2:22" ht="23" thickBot="1" x14ac:dyDescent="0.6">
      <c r="B135" s="14"/>
      <c r="C135" s="210"/>
      <c r="D135" s="210"/>
      <c r="E135" s="210"/>
      <c r="F135" s="210"/>
      <c r="G135" s="210"/>
      <c r="H135" s="210"/>
      <c r="I135" s="139" t="s">
        <v>208</v>
      </c>
      <c r="J135" s="140"/>
      <c r="K135" s="140"/>
      <c r="L135" s="141"/>
      <c r="M135" s="41" t="s">
        <v>169</v>
      </c>
      <c r="N135" s="41" t="s">
        <v>65</v>
      </c>
      <c r="O135" s="41" t="s">
        <v>177</v>
      </c>
      <c r="P135" s="210"/>
      <c r="Q135" s="210"/>
      <c r="R135" s="210"/>
      <c r="S135" s="210"/>
      <c r="T135" s="210"/>
      <c r="U135" s="210"/>
      <c r="V135" s="15"/>
    </row>
    <row r="136" spans="2:22" ht="18" thickBot="1" x14ac:dyDescent="0.6">
      <c r="B136" s="14"/>
      <c r="C136" s="210"/>
      <c r="D136" s="210"/>
      <c r="E136" s="210"/>
      <c r="F136" s="210"/>
      <c r="G136" s="210"/>
      <c r="H136" s="210"/>
      <c r="I136" s="210"/>
      <c r="J136" s="210"/>
      <c r="K136" s="210"/>
      <c r="L136" s="210"/>
      <c r="M136" s="210"/>
      <c r="N136" s="210"/>
      <c r="O136" s="210"/>
      <c r="P136" s="210"/>
      <c r="Q136" s="210"/>
      <c r="R136" s="210"/>
      <c r="S136" s="210"/>
      <c r="T136" s="210"/>
      <c r="U136" s="210"/>
      <c r="V136" s="15"/>
    </row>
    <row r="137" spans="2:22" ht="23" thickBot="1" x14ac:dyDescent="0.6">
      <c r="B137" s="14"/>
      <c r="C137" s="210"/>
      <c r="D137" s="210"/>
      <c r="E137" s="210"/>
      <c r="F137" s="210"/>
      <c r="G137" s="210"/>
      <c r="H137" s="139" t="s">
        <v>214</v>
      </c>
      <c r="I137" s="140"/>
      <c r="J137" s="140"/>
      <c r="K137" s="141"/>
      <c r="L137" s="41" t="s">
        <v>168</v>
      </c>
      <c r="M137" s="41" t="s">
        <v>178</v>
      </c>
      <c r="N137" s="41" t="s">
        <v>177</v>
      </c>
      <c r="O137" s="210"/>
      <c r="P137" s="210"/>
      <c r="Q137" s="210"/>
      <c r="R137" s="210"/>
      <c r="S137" s="210"/>
      <c r="T137" s="210"/>
      <c r="U137" s="210"/>
      <c r="V137" s="15"/>
    </row>
    <row r="138" spans="2:22" ht="18" thickBot="1" x14ac:dyDescent="0.6">
      <c r="B138" s="14"/>
      <c r="C138" s="210"/>
      <c r="D138" s="210"/>
      <c r="E138" s="210"/>
      <c r="F138" s="210"/>
      <c r="G138" s="210"/>
      <c r="H138" s="210"/>
      <c r="I138" s="210"/>
      <c r="J138" s="210"/>
      <c r="K138" s="210"/>
      <c r="L138" s="210"/>
      <c r="M138" s="210"/>
      <c r="N138" s="210"/>
      <c r="O138" s="210"/>
      <c r="P138" s="210"/>
      <c r="Q138" s="210"/>
      <c r="R138" s="210"/>
      <c r="S138" s="210"/>
      <c r="T138" s="210"/>
      <c r="U138" s="210"/>
      <c r="V138" s="15"/>
    </row>
    <row r="139" spans="2:22" ht="23" thickBot="1" x14ac:dyDescent="0.6">
      <c r="B139" s="14"/>
      <c r="C139" s="210"/>
      <c r="D139" s="210"/>
      <c r="E139" s="210"/>
      <c r="F139" s="210"/>
      <c r="G139" s="210"/>
      <c r="H139" s="210"/>
      <c r="I139" s="139" t="s">
        <v>209</v>
      </c>
      <c r="J139" s="140"/>
      <c r="K139" s="140"/>
      <c r="L139" s="141"/>
      <c r="M139" s="41" t="s">
        <v>210</v>
      </c>
      <c r="N139" s="41" t="s">
        <v>65</v>
      </c>
      <c r="O139" s="41" t="s">
        <v>177</v>
      </c>
      <c r="P139" s="210"/>
      <c r="Q139" s="210"/>
      <c r="R139" s="210"/>
      <c r="S139" s="210"/>
      <c r="T139" s="210"/>
      <c r="U139" s="210"/>
      <c r="V139" s="15"/>
    </row>
    <row r="140" spans="2:22" ht="18" thickBot="1" x14ac:dyDescent="0.6">
      <c r="B140" s="14"/>
      <c r="C140" s="210"/>
      <c r="D140" s="210"/>
      <c r="E140" s="210"/>
      <c r="F140" s="210"/>
      <c r="G140" s="210"/>
      <c r="H140" s="210"/>
      <c r="I140" s="210"/>
      <c r="J140" s="210"/>
      <c r="K140" s="210"/>
      <c r="L140" s="210"/>
      <c r="M140" s="210"/>
      <c r="N140" s="210"/>
      <c r="O140" s="210"/>
      <c r="P140" s="210"/>
      <c r="Q140" s="210"/>
      <c r="R140" s="210"/>
      <c r="S140" s="210"/>
      <c r="T140" s="210"/>
      <c r="U140" s="210"/>
      <c r="V140" s="15"/>
    </row>
    <row r="141" spans="2:22" ht="23" thickBot="1" x14ac:dyDescent="0.6">
      <c r="B141" s="14"/>
      <c r="C141" s="210"/>
      <c r="D141" s="210"/>
      <c r="E141" s="210"/>
      <c r="F141" s="210"/>
      <c r="G141" s="210"/>
      <c r="H141" s="210"/>
      <c r="I141" s="139" t="s">
        <v>211</v>
      </c>
      <c r="J141" s="140"/>
      <c r="K141" s="140"/>
      <c r="L141" s="141"/>
      <c r="M141" s="41" t="s">
        <v>210</v>
      </c>
      <c r="N141" s="41" t="s">
        <v>65</v>
      </c>
      <c r="O141" s="41" t="s">
        <v>177</v>
      </c>
      <c r="P141" s="210"/>
      <c r="Q141" s="210"/>
      <c r="R141" s="210"/>
      <c r="S141" s="210"/>
      <c r="T141" s="210"/>
      <c r="U141" s="210"/>
      <c r="V141" s="15"/>
    </row>
    <row r="142" spans="2:22" ht="18" thickBot="1" x14ac:dyDescent="0.6">
      <c r="B142" s="14"/>
      <c r="C142" s="210"/>
      <c r="D142" s="210"/>
      <c r="E142" s="210"/>
      <c r="F142" s="210"/>
      <c r="G142" s="210"/>
      <c r="H142" s="210"/>
      <c r="I142" s="210"/>
      <c r="J142" s="210"/>
      <c r="K142" s="210"/>
      <c r="L142" s="210"/>
      <c r="M142" s="210"/>
      <c r="N142" s="210"/>
      <c r="O142" s="210"/>
      <c r="P142" s="210"/>
      <c r="Q142" s="210"/>
      <c r="R142" s="210"/>
      <c r="S142" s="210"/>
      <c r="T142" s="210"/>
      <c r="U142" s="210"/>
      <c r="V142" s="15"/>
    </row>
    <row r="143" spans="2:22" ht="23" thickBot="1" x14ac:dyDescent="0.6">
      <c r="B143" s="14"/>
      <c r="C143" s="210"/>
      <c r="D143" s="210"/>
      <c r="E143" s="210"/>
      <c r="F143" s="210"/>
      <c r="G143" s="210"/>
      <c r="H143" s="210"/>
      <c r="I143" s="139" t="s">
        <v>212</v>
      </c>
      <c r="J143" s="140"/>
      <c r="K143" s="140"/>
      <c r="L143" s="141"/>
      <c r="M143" s="41" t="s">
        <v>210</v>
      </c>
      <c r="N143" s="41" t="s">
        <v>65</v>
      </c>
      <c r="O143" s="41" t="s">
        <v>177</v>
      </c>
      <c r="P143" s="210"/>
      <c r="Q143" s="210"/>
      <c r="R143" s="210"/>
      <c r="S143" s="210"/>
      <c r="T143" s="210"/>
      <c r="U143" s="210"/>
      <c r="V143" s="15"/>
    </row>
    <row r="144" spans="2:22" ht="18" thickBot="1" x14ac:dyDescent="0.6">
      <c r="B144" s="14"/>
      <c r="C144" s="210"/>
      <c r="D144" s="210"/>
      <c r="E144" s="210"/>
      <c r="F144" s="210"/>
      <c r="G144" s="210"/>
      <c r="H144" s="210"/>
      <c r="I144" s="210"/>
      <c r="J144" s="210"/>
      <c r="K144" s="210"/>
      <c r="L144" s="210"/>
      <c r="M144" s="210"/>
      <c r="N144" s="210"/>
      <c r="O144" s="210"/>
      <c r="P144" s="210"/>
      <c r="Q144" s="210"/>
      <c r="R144" s="210"/>
      <c r="S144" s="210"/>
      <c r="T144" s="210"/>
      <c r="U144" s="210"/>
      <c r="V144" s="15"/>
    </row>
    <row r="145" spans="2:22" ht="23" thickBot="1" x14ac:dyDescent="0.6">
      <c r="B145" s="14"/>
      <c r="C145" s="210"/>
      <c r="D145" s="210"/>
      <c r="E145" s="210"/>
      <c r="F145" s="210"/>
      <c r="G145" s="210"/>
      <c r="H145" s="210"/>
      <c r="I145" s="139" t="s">
        <v>213</v>
      </c>
      <c r="J145" s="140"/>
      <c r="K145" s="140"/>
      <c r="L145" s="141"/>
      <c r="M145" s="41" t="s">
        <v>210</v>
      </c>
      <c r="N145" s="41" t="s">
        <v>65</v>
      </c>
      <c r="O145" s="41" t="s">
        <v>177</v>
      </c>
      <c r="P145" s="210"/>
      <c r="Q145" s="210"/>
      <c r="R145" s="210"/>
      <c r="S145" s="210"/>
      <c r="T145" s="210"/>
      <c r="U145" s="210"/>
      <c r="V145" s="15"/>
    </row>
    <row r="146" spans="2:22" x14ac:dyDescent="0.55000000000000004">
      <c r="B146" s="14"/>
      <c r="C146" s="210"/>
      <c r="D146" s="210"/>
      <c r="E146" s="210"/>
      <c r="F146" s="210"/>
      <c r="G146" s="210"/>
      <c r="H146" s="210"/>
      <c r="I146" s="210"/>
      <c r="J146" s="210"/>
      <c r="K146" s="210"/>
      <c r="L146" s="210"/>
      <c r="M146" s="210"/>
      <c r="N146" s="210"/>
      <c r="O146" s="210"/>
      <c r="P146" s="210"/>
      <c r="Q146" s="210"/>
      <c r="R146" s="210"/>
      <c r="S146" s="210"/>
      <c r="T146" s="210"/>
      <c r="U146" s="210"/>
      <c r="V146" s="15"/>
    </row>
    <row r="147" spans="2:22" x14ac:dyDescent="0.55000000000000004">
      <c r="B147" s="14"/>
      <c r="C147" s="210"/>
      <c r="D147" s="210"/>
      <c r="E147" s="210"/>
      <c r="F147" s="210"/>
      <c r="G147" s="210"/>
      <c r="H147" s="210"/>
      <c r="I147" s="210"/>
      <c r="J147" s="210"/>
      <c r="K147" s="210"/>
      <c r="L147" s="210"/>
      <c r="M147" s="210"/>
      <c r="N147" s="210"/>
      <c r="O147" s="210"/>
      <c r="P147" s="210"/>
      <c r="Q147" s="210"/>
      <c r="R147" s="210"/>
      <c r="S147" s="210"/>
      <c r="T147" s="210"/>
      <c r="U147" s="210"/>
      <c r="V147" s="15"/>
    </row>
    <row r="148" spans="2:22" ht="22.5" x14ac:dyDescent="0.55000000000000004">
      <c r="B148" s="14"/>
      <c r="C148" s="210"/>
      <c r="D148" s="210"/>
      <c r="E148" s="211" t="s">
        <v>219</v>
      </c>
      <c r="F148" s="210"/>
      <c r="G148" s="210"/>
      <c r="H148" s="210"/>
      <c r="I148" s="211" t="s">
        <v>228</v>
      </c>
      <c r="J148" s="210"/>
      <c r="K148" s="210"/>
      <c r="L148" s="210"/>
      <c r="M148" s="210"/>
      <c r="N148" s="210"/>
      <c r="O148" s="210"/>
      <c r="P148" s="210"/>
      <c r="Q148" s="210"/>
      <c r="R148" s="210"/>
      <c r="S148" s="210"/>
      <c r="T148" s="210"/>
      <c r="U148" s="210"/>
      <c r="V148" s="15"/>
    </row>
    <row r="149" spans="2:22" ht="23" thickBot="1" x14ac:dyDescent="0.6">
      <c r="B149" s="14"/>
      <c r="C149" s="210"/>
      <c r="D149" s="210"/>
      <c r="E149" s="211"/>
      <c r="F149" s="210"/>
      <c r="G149" s="210"/>
      <c r="H149" s="210"/>
      <c r="I149" s="210"/>
      <c r="J149" s="210"/>
      <c r="K149" s="210"/>
      <c r="L149" s="210"/>
      <c r="M149" s="210"/>
      <c r="N149" s="210"/>
      <c r="O149" s="210"/>
      <c r="P149" s="210"/>
      <c r="Q149" s="210"/>
      <c r="R149" s="210"/>
      <c r="S149" s="210"/>
      <c r="T149" s="210"/>
      <c r="U149" s="210"/>
      <c r="V149" s="15"/>
    </row>
    <row r="150" spans="2:22" ht="23" thickBot="1" x14ac:dyDescent="0.6">
      <c r="B150" s="14"/>
      <c r="C150" s="210"/>
      <c r="D150" s="210"/>
      <c r="E150" s="210"/>
      <c r="F150" s="210"/>
      <c r="G150" s="211" t="s">
        <v>220</v>
      </c>
      <c r="H150" s="210"/>
      <c r="I150" s="210"/>
      <c r="J150" s="212" t="s">
        <v>217</v>
      </c>
      <c r="K150" s="50" t="s">
        <v>218</v>
      </c>
      <c r="L150" s="210"/>
      <c r="M150" s="210"/>
      <c r="N150" s="210"/>
      <c r="O150" s="210"/>
      <c r="P150" s="210"/>
      <c r="Q150" s="210"/>
      <c r="R150" s="210"/>
      <c r="S150" s="210"/>
      <c r="T150" s="210"/>
      <c r="U150" s="210"/>
      <c r="V150" s="15"/>
    </row>
    <row r="151" spans="2:22" ht="23" thickBot="1" x14ac:dyDescent="0.6">
      <c r="B151" s="14"/>
      <c r="C151" s="210"/>
      <c r="D151" s="210"/>
      <c r="E151" s="210"/>
      <c r="F151" s="210"/>
      <c r="G151" s="211"/>
      <c r="H151" s="210"/>
      <c r="I151" s="210"/>
      <c r="J151" s="210"/>
      <c r="K151" s="210"/>
      <c r="L151" s="210"/>
      <c r="M151" s="210"/>
      <c r="N151" s="210"/>
      <c r="O151" s="210"/>
      <c r="P151" s="210"/>
      <c r="Q151" s="210"/>
      <c r="R151" s="210"/>
      <c r="S151" s="210"/>
      <c r="T151" s="210"/>
      <c r="U151" s="210"/>
      <c r="V151" s="15"/>
    </row>
    <row r="152" spans="2:22" ht="23" thickBot="1" x14ac:dyDescent="0.6">
      <c r="B152" s="14"/>
      <c r="C152" s="210"/>
      <c r="D152" s="210"/>
      <c r="E152" s="210"/>
      <c r="F152" s="210"/>
      <c r="G152" s="139" t="s">
        <v>221</v>
      </c>
      <c r="H152" s="140"/>
      <c r="I152" s="140"/>
      <c r="J152" s="141"/>
      <c r="K152" s="41" t="s">
        <v>210</v>
      </c>
      <c r="L152" s="41" t="s">
        <v>65</v>
      </c>
      <c r="M152" s="41" t="s">
        <v>44</v>
      </c>
      <c r="N152" s="210"/>
      <c r="O152" s="210"/>
      <c r="P152" s="210"/>
      <c r="Q152" s="210"/>
      <c r="R152" s="210"/>
      <c r="S152" s="210"/>
      <c r="T152" s="210"/>
      <c r="U152" s="210"/>
      <c r="V152" s="15"/>
    </row>
    <row r="153" spans="2:22" x14ac:dyDescent="0.55000000000000004">
      <c r="B153" s="14"/>
      <c r="C153" s="210"/>
      <c r="D153" s="210"/>
      <c r="E153" s="210"/>
      <c r="F153" s="210"/>
      <c r="G153" s="210"/>
      <c r="H153" s="210"/>
      <c r="I153" s="210"/>
      <c r="J153" s="210"/>
      <c r="K153" s="210"/>
      <c r="L153" s="210"/>
      <c r="M153" s="210"/>
      <c r="N153" s="210"/>
      <c r="O153" s="210"/>
      <c r="P153" s="210"/>
      <c r="Q153" s="210"/>
      <c r="R153" s="210"/>
      <c r="S153" s="210"/>
      <c r="T153" s="210"/>
      <c r="U153" s="210"/>
      <c r="V153" s="15"/>
    </row>
    <row r="154" spans="2:22" ht="22.5" x14ac:dyDescent="0.55000000000000004">
      <c r="B154" s="14"/>
      <c r="C154" s="210"/>
      <c r="D154" s="210"/>
      <c r="E154" s="210"/>
      <c r="F154" s="210"/>
      <c r="G154" s="211" t="s">
        <v>215</v>
      </c>
      <c r="H154" s="210"/>
      <c r="I154" s="210"/>
      <c r="J154" s="210"/>
      <c r="K154" s="210"/>
      <c r="L154" s="210"/>
      <c r="M154" s="210"/>
      <c r="N154" s="210"/>
      <c r="O154" s="210"/>
      <c r="P154" s="210"/>
      <c r="Q154" s="210"/>
      <c r="R154" s="210"/>
      <c r="S154" s="210"/>
      <c r="T154" s="210"/>
      <c r="U154" s="210"/>
      <c r="V154" s="15"/>
    </row>
    <row r="155" spans="2:22" ht="18" thickBot="1" x14ac:dyDescent="0.6">
      <c r="B155" s="14"/>
      <c r="C155" s="210"/>
      <c r="D155" s="210"/>
      <c r="E155" s="210"/>
      <c r="F155" s="210"/>
      <c r="G155" s="210"/>
      <c r="H155" s="210"/>
      <c r="I155" s="210"/>
      <c r="J155" s="210"/>
      <c r="K155" s="210"/>
      <c r="L155" s="210"/>
      <c r="M155" s="210"/>
      <c r="N155" s="210"/>
      <c r="O155" s="210"/>
      <c r="P155" s="210"/>
      <c r="Q155" s="210"/>
      <c r="R155" s="210"/>
      <c r="S155" s="210"/>
      <c r="T155" s="210"/>
      <c r="U155" s="210"/>
      <c r="V155" s="15"/>
    </row>
    <row r="156" spans="2:22" ht="23" thickBot="1" x14ac:dyDescent="0.6">
      <c r="B156" s="14"/>
      <c r="C156" s="210"/>
      <c r="D156" s="210"/>
      <c r="E156" s="210"/>
      <c r="F156" s="210"/>
      <c r="G156" s="139" t="s">
        <v>222</v>
      </c>
      <c r="H156" s="140"/>
      <c r="I156" s="140"/>
      <c r="J156" s="141"/>
      <c r="K156" s="41" t="s">
        <v>169</v>
      </c>
      <c r="L156" s="41" t="s">
        <v>65</v>
      </c>
      <c r="M156" s="41" t="s">
        <v>44</v>
      </c>
      <c r="N156" s="210"/>
      <c r="O156" s="210"/>
      <c r="P156" s="210"/>
      <c r="Q156" s="210"/>
      <c r="R156" s="210"/>
      <c r="S156" s="210"/>
      <c r="T156" s="210"/>
      <c r="U156" s="210"/>
      <c r="V156" s="15"/>
    </row>
    <row r="157" spans="2:22" ht="18" thickBot="1" x14ac:dyDescent="0.6">
      <c r="B157" s="14"/>
      <c r="C157" s="210"/>
      <c r="D157" s="210"/>
      <c r="E157" s="210"/>
      <c r="F157" s="210"/>
      <c r="G157" s="210"/>
      <c r="H157" s="210"/>
      <c r="I157" s="210"/>
      <c r="J157" s="210"/>
      <c r="K157" s="210"/>
      <c r="L157" s="210"/>
      <c r="M157" s="210"/>
      <c r="N157" s="210"/>
      <c r="O157" s="210"/>
      <c r="P157" s="210"/>
      <c r="Q157" s="210"/>
      <c r="R157" s="210"/>
      <c r="S157" s="210"/>
      <c r="T157" s="210"/>
      <c r="U157" s="210"/>
      <c r="V157" s="15"/>
    </row>
    <row r="158" spans="2:22" ht="23" thickBot="1" x14ac:dyDescent="0.6">
      <c r="B158" s="14"/>
      <c r="C158" s="210"/>
      <c r="D158" s="210"/>
      <c r="E158" s="210"/>
      <c r="F158" s="210"/>
      <c r="G158" s="139" t="s">
        <v>223</v>
      </c>
      <c r="H158" s="140"/>
      <c r="I158" s="140"/>
      <c r="J158" s="141"/>
      <c r="K158" s="41" t="s">
        <v>210</v>
      </c>
      <c r="L158" s="41" t="s">
        <v>65</v>
      </c>
      <c r="M158" s="41" t="s">
        <v>44</v>
      </c>
      <c r="N158" s="210"/>
      <c r="O158" s="210"/>
      <c r="P158" s="210"/>
      <c r="Q158" s="210"/>
      <c r="R158" s="210"/>
      <c r="S158" s="210"/>
      <c r="T158" s="210"/>
      <c r="U158" s="210"/>
      <c r="V158" s="15"/>
    </row>
    <row r="159" spans="2:22" ht="18" thickBot="1" x14ac:dyDescent="0.6">
      <c r="B159" s="14"/>
      <c r="C159" s="210"/>
      <c r="D159" s="210"/>
      <c r="E159" s="210"/>
      <c r="F159" s="210"/>
      <c r="G159" s="210"/>
      <c r="H159" s="210"/>
      <c r="I159" s="210"/>
      <c r="J159" s="210"/>
      <c r="K159" s="210"/>
      <c r="L159" s="210"/>
      <c r="M159" s="210"/>
      <c r="N159" s="210"/>
      <c r="O159" s="210"/>
      <c r="P159" s="210"/>
      <c r="Q159" s="210"/>
      <c r="R159" s="210"/>
      <c r="S159" s="210"/>
      <c r="T159" s="210"/>
      <c r="U159" s="210"/>
      <c r="V159" s="15"/>
    </row>
    <row r="160" spans="2:22" ht="23" thickBot="1" x14ac:dyDescent="0.6">
      <c r="B160" s="14"/>
      <c r="C160" s="210"/>
      <c r="D160" s="210"/>
      <c r="E160" s="210"/>
      <c r="F160" s="210"/>
      <c r="G160" s="139" t="s">
        <v>224</v>
      </c>
      <c r="H160" s="140"/>
      <c r="I160" s="140"/>
      <c r="J160" s="141"/>
      <c r="K160" s="41" t="s">
        <v>210</v>
      </c>
      <c r="L160" s="41" t="s">
        <v>65</v>
      </c>
      <c r="M160" s="41" t="s">
        <v>44</v>
      </c>
      <c r="N160" s="210"/>
      <c r="O160" s="210"/>
      <c r="P160" s="210"/>
      <c r="Q160" s="210"/>
      <c r="R160" s="210"/>
      <c r="S160" s="210"/>
      <c r="T160" s="210"/>
      <c r="U160" s="210"/>
      <c r="V160" s="15"/>
    </row>
    <row r="161" spans="2:22" ht="18" thickBot="1" x14ac:dyDescent="0.6">
      <c r="B161" s="14"/>
      <c r="C161" s="210"/>
      <c r="D161" s="210"/>
      <c r="E161" s="210"/>
      <c r="F161" s="210"/>
      <c r="G161" s="210"/>
      <c r="H161" s="210"/>
      <c r="I161" s="210"/>
      <c r="J161" s="210"/>
      <c r="K161" s="210"/>
      <c r="L161" s="210"/>
      <c r="M161" s="210"/>
      <c r="N161" s="210"/>
      <c r="O161" s="210"/>
      <c r="P161" s="210"/>
      <c r="Q161" s="210"/>
      <c r="R161" s="210"/>
      <c r="S161" s="210"/>
      <c r="T161" s="210"/>
      <c r="U161" s="210"/>
      <c r="V161" s="15"/>
    </row>
    <row r="162" spans="2:22" ht="23" thickBot="1" x14ac:dyDescent="0.6">
      <c r="B162" s="14"/>
      <c r="C162" s="210"/>
      <c r="D162" s="210"/>
      <c r="E162" s="210"/>
      <c r="F162" s="210"/>
      <c r="G162" s="139" t="s">
        <v>225</v>
      </c>
      <c r="H162" s="140"/>
      <c r="I162" s="140"/>
      <c r="J162" s="141"/>
      <c r="K162" s="41" t="s">
        <v>169</v>
      </c>
      <c r="L162" s="41" t="s">
        <v>65</v>
      </c>
      <c r="M162" s="41" t="s">
        <v>44</v>
      </c>
      <c r="N162" s="210"/>
      <c r="O162" s="210"/>
      <c r="P162" s="210"/>
      <c r="Q162" s="210"/>
      <c r="R162" s="210"/>
      <c r="S162" s="210"/>
      <c r="T162" s="210"/>
      <c r="U162" s="210"/>
      <c r="V162" s="15"/>
    </row>
    <row r="163" spans="2:22" ht="18" thickBot="1" x14ac:dyDescent="0.6">
      <c r="B163" s="14"/>
      <c r="C163" s="210"/>
      <c r="D163" s="210"/>
      <c r="E163" s="210"/>
      <c r="F163" s="210"/>
      <c r="G163" s="210"/>
      <c r="H163" s="210"/>
      <c r="I163" s="210"/>
      <c r="J163" s="210"/>
      <c r="K163" s="210"/>
      <c r="L163" s="210"/>
      <c r="M163" s="210"/>
      <c r="N163" s="210"/>
      <c r="O163" s="210"/>
      <c r="P163" s="210"/>
      <c r="Q163" s="210"/>
      <c r="R163" s="210"/>
      <c r="S163" s="210"/>
      <c r="T163" s="210"/>
      <c r="U163" s="210"/>
      <c r="V163" s="15"/>
    </row>
    <row r="164" spans="2:22" ht="23" thickBot="1" x14ac:dyDescent="0.6">
      <c r="B164" s="14"/>
      <c r="C164" s="210"/>
      <c r="D164" s="210"/>
      <c r="E164" s="210"/>
      <c r="F164" s="210"/>
      <c r="G164" s="139" t="s">
        <v>226</v>
      </c>
      <c r="H164" s="140"/>
      <c r="I164" s="140"/>
      <c r="J164" s="141"/>
      <c r="K164" s="41" t="s">
        <v>210</v>
      </c>
      <c r="L164" s="41" t="s">
        <v>65</v>
      </c>
      <c r="M164" s="41" t="s">
        <v>44</v>
      </c>
      <c r="N164" s="210"/>
      <c r="O164" s="210"/>
      <c r="P164" s="210"/>
      <c r="Q164" s="210"/>
      <c r="R164" s="210"/>
      <c r="S164" s="210"/>
      <c r="T164" s="210"/>
      <c r="U164" s="210"/>
      <c r="V164" s="15"/>
    </row>
    <row r="165" spans="2:22" ht="18" thickBot="1" x14ac:dyDescent="0.6">
      <c r="B165" s="14"/>
      <c r="C165" s="210"/>
      <c r="D165" s="210"/>
      <c r="E165" s="210"/>
      <c r="F165" s="210"/>
      <c r="G165" s="210"/>
      <c r="H165" s="210"/>
      <c r="I165" s="210"/>
      <c r="J165" s="210"/>
      <c r="K165" s="210"/>
      <c r="L165" s="210"/>
      <c r="M165" s="210"/>
      <c r="N165" s="210"/>
      <c r="O165" s="210"/>
      <c r="P165" s="210"/>
      <c r="Q165" s="210"/>
      <c r="R165" s="210"/>
      <c r="S165" s="210"/>
      <c r="T165" s="210"/>
      <c r="U165" s="210"/>
      <c r="V165" s="15"/>
    </row>
    <row r="166" spans="2:22" ht="23" thickBot="1" x14ac:dyDescent="0.6">
      <c r="B166" s="14"/>
      <c r="C166" s="210"/>
      <c r="D166" s="210"/>
      <c r="E166" s="210"/>
      <c r="F166" s="210"/>
      <c r="G166" s="139" t="s">
        <v>227</v>
      </c>
      <c r="H166" s="140"/>
      <c r="I166" s="140"/>
      <c r="J166" s="141"/>
      <c r="K166" s="41" t="s">
        <v>210</v>
      </c>
      <c r="L166" s="41" t="s">
        <v>65</v>
      </c>
      <c r="M166" s="41" t="s">
        <v>44</v>
      </c>
      <c r="N166" s="210"/>
      <c r="O166" s="210"/>
      <c r="P166" s="210"/>
      <c r="Q166" s="210"/>
      <c r="R166" s="210"/>
      <c r="S166" s="210"/>
      <c r="T166" s="210"/>
      <c r="U166" s="210"/>
      <c r="V166" s="15"/>
    </row>
    <row r="167" spans="2:22" ht="18" thickBot="1" x14ac:dyDescent="0.6">
      <c r="B167" s="14"/>
      <c r="C167" s="210"/>
      <c r="D167" s="210"/>
      <c r="E167" s="210"/>
      <c r="F167" s="210"/>
      <c r="G167" s="210"/>
      <c r="H167" s="210"/>
      <c r="I167" s="210"/>
      <c r="J167" s="210"/>
      <c r="K167" s="210"/>
      <c r="L167" s="210"/>
      <c r="M167" s="210"/>
      <c r="N167" s="210"/>
      <c r="O167" s="210"/>
      <c r="P167" s="210"/>
      <c r="Q167" s="210"/>
      <c r="R167" s="210"/>
      <c r="S167" s="210"/>
      <c r="T167" s="210"/>
      <c r="U167" s="210"/>
      <c r="V167" s="15"/>
    </row>
    <row r="168" spans="2:22" ht="23" thickBot="1" x14ac:dyDescent="0.6">
      <c r="B168" s="14"/>
      <c r="C168" s="210"/>
      <c r="D168" s="210"/>
      <c r="E168" s="210"/>
      <c r="F168" s="210"/>
      <c r="G168" s="139" t="s">
        <v>229</v>
      </c>
      <c r="H168" s="140"/>
      <c r="I168" s="140"/>
      <c r="J168" s="141"/>
      <c r="K168" s="41" t="s">
        <v>169</v>
      </c>
      <c r="L168" s="41" t="s">
        <v>65</v>
      </c>
      <c r="M168" s="41" t="s">
        <v>44</v>
      </c>
      <c r="N168" s="210"/>
      <c r="O168" s="210"/>
      <c r="P168" s="210"/>
      <c r="Q168" s="210"/>
      <c r="R168" s="210"/>
      <c r="S168" s="210"/>
      <c r="T168" s="210"/>
      <c r="U168" s="210"/>
      <c r="V168" s="15"/>
    </row>
    <row r="169" spans="2:22" ht="18" thickBot="1" x14ac:dyDescent="0.6">
      <c r="B169" s="14"/>
      <c r="C169" s="210"/>
      <c r="D169" s="210"/>
      <c r="E169" s="210"/>
      <c r="F169" s="210"/>
      <c r="G169" s="210"/>
      <c r="H169" s="210"/>
      <c r="I169" s="210"/>
      <c r="J169" s="210"/>
      <c r="K169" s="210"/>
      <c r="L169" s="210"/>
      <c r="M169" s="210"/>
      <c r="N169" s="210"/>
      <c r="O169" s="210"/>
      <c r="P169" s="210"/>
      <c r="Q169" s="210"/>
      <c r="R169" s="210"/>
      <c r="S169" s="210"/>
      <c r="T169" s="210"/>
      <c r="U169" s="210"/>
      <c r="V169" s="15"/>
    </row>
    <row r="170" spans="2:22" ht="23" thickBot="1" x14ac:dyDescent="0.6">
      <c r="B170" s="14"/>
      <c r="C170" s="210"/>
      <c r="D170" s="210"/>
      <c r="E170" s="210"/>
      <c r="F170" s="210"/>
      <c r="G170" s="139" t="s">
        <v>230</v>
      </c>
      <c r="H170" s="140"/>
      <c r="I170" s="140"/>
      <c r="J170" s="141"/>
      <c r="K170" s="41" t="s">
        <v>210</v>
      </c>
      <c r="L170" s="41" t="s">
        <v>65</v>
      </c>
      <c r="M170" s="41" t="s">
        <v>44</v>
      </c>
      <c r="N170" s="210"/>
      <c r="O170" s="210"/>
      <c r="P170" s="210"/>
      <c r="Q170" s="210"/>
      <c r="R170" s="210"/>
      <c r="S170" s="210"/>
      <c r="T170" s="210"/>
      <c r="U170" s="210"/>
      <c r="V170" s="15"/>
    </row>
    <row r="171" spans="2:22" x14ac:dyDescent="0.55000000000000004">
      <c r="B171" s="14"/>
      <c r="C171" s="210"/>
      <c r="D171" s="210"/>
      <c r="E171" s="210"/>
      <c r="F171" s="210"/>
      <c r="G171" s="210"/>
      <c r="H171" s="210"/>
      <c r="I171" s="210"/>
      <c r="J171" s="210"/>
      <c r="K171" s="210"/>
      <c r="L171" s="210"/>
      <c r="M171" s="210"/>
      <c r="N171" s="210"/>
      <c r="O171" s="210"/>
      <c r="P171" s="210"/>
      <c r="Q171" s="210"/>
      <c r="R171" s="210"/>
      <c r="S171" s="210"/>
      <c r="T171" s="210"/>
      <c r="U171" s="210"/>
      <c r="V171" s="15"/>
    </row>
    <row r="172" spans="2:22" x14ac:dyDescent="0.55000000000000004">
      <c r="B172" s="14"/>
      <c r="C172" s="210"/>
      <c r="D172" s="210"/>
      <c r="E172" s="210"/>
      <c r="F172" s="210"/>
      <c r="G172" s="210"/>
      <c r="H172" s="210"/>
      <c r="I172" s="210"/>
      <c r="J172" s="210"/>
      <c r="K172" s="210"/>
      <c r="L172" s="210"/>
      <c r="M172" s="210"/>
      <c r="N172" s="210"/>
      <c r="O172" s="210"/>
      <c r="P172" s="210"/>
      <c r="Q172" s="210"/>
      <c r="R172" s="210"/>
      <c r="S172" s="210"/>
      <c r="T172" s="210"/>
      <c r="U172" s="210"/>
      <c r="V172" s="15"/>
    </row>
    <row r="173" spans="2:22" ht="22.5" x14ac:dyDescent="0.55000000000000004">
      <c r="B173" s="14"/>
      <c r="C173" s="210"/>
      <c r="D173" s="210"/>
      <c r="E173" s="211" t="s">
        <v>231</v>
      </c>
      <c r="F173" s="210"/>
      <c r="G173" s="210"/>
      <c r="H173" s="210"/>
      <c r="I173" s="210"/>
      <c r="J173" s="210"/>
      <c r="K173" s="210"/>
      <c r="L173" s="210"/>
      <c r="M173" s="210"/>
      <c r="N173" s="210"/>
      <c r="O173" s="210"/>
      <c r="P173" s="210"/>
      <c r="Q173" s="210"/>
      <c r="R173" s="210"/>
      <c r="S173" s="210"/>
      <c r="T173" s="210"/>
      <c r="U173" s="210"/>
      <c r="V173" s="15"/>
    </row>
    <row r="174" spans="2:22" x14ac:dyDescent="0.55000000000000004">
      <c r="B174" s="14"/>
      <c r="C174" s="210"/>
      <c r="D174" s="210"/>
      <c r="E174" s="210"/>
      <c r="F174" s="210"/>
      <c r="G174" s="210"/>
      <c r="H174" s="210"/>
      <c r="I174" s="210"/>
      <c r="J174" s="210"/>
      <c r="K174" s="210"/>
      <c r="L174" s="210"/>
      <c r="M174" s="210"/>
      <c r="N174" s="210"/>
      <c r="O174" s="210"/>
      <c r="P174" s="210"/>
      <c r="Q174" s="210"/>
      <c r="R174" s="210"/>
      <c r="S174" s="210"/>
      <c r="T174" s="210"/>
      <c r="U174" s="210"/>
      <c r="V174" s="15"/>
    </row>
    <row r="175" spans="2:22" ht="18" thickBot="1" x14ac:dyDescent="0.6">
      <c r="B175" s="14"/>
      <c r="C175" s="210"/>
      <c r="D175" s="210"/>
      <c r="E175" s="210"/>
      <c r="F175" s="210"/>
      <c r="G175" s="210"/>
      <c r="H175" s="210"/>
      <c r="I175" s="210"/>
      <c r="J175" s="210"/>
      <c r="K175" s="210"/>
      <c r="L175" s="210"/>
      <c r="M175" s="210"/>
      <c r="N175" s="210"/>
      <c r="O175" s="210"/>
      <c r="P175" s="210"/>
      <c r="Q175" s="210"/>
      <c r="R175" s="210"/>
      <c r="S175" s="210"/>
      <c r="T175" s="210"/>
      <c r="U175" s="210"/>
      <c r="V175" s="15"/>
    </row>
    <row r="176" spans="2:22" ht="23" thickBot="1" x14ac:dyDescent="0.6">
      <c r="B176" s="14"/>
      <c r="C176" s="210"/>
      <c r="D176" s="210"/>
      <c r="E176" s="210"/>
      <c r="F176" s="210"/>
      <c r="G176" s="139" t="s">
        <v>42</v>
      </c>
      <c r="H176" s="140"/>
      <c r="I176" s="140"/>
      <c r="J176" s="141"/>
      <c r="K176" s="41" t="s">
        <v>210</v>
      </c>
      <c r="L176" s="41" t="s">
        <v>232</v>
      </c>
      <c r="M176" s="41" t="s">
        <v>177</v>
      </c>
      <c r="N176" s="210"/>
      <c r="O176" s="210"/>
      <c r="P176" s="210"/>
      <c r="Q176" s="210"/>
      <c r="R176" s="210"/>
      <c r="S176" s="210"/>
      <c r="T176" s="210"/>
      <c r="U176" s="210"/>
      <c r="V176" s="15"/>
    </row>
    <row r="177" spans="2:22" x14ac:dyDescent="0.55000000000000004">
      <c r="B177" s="14"/>
      <c r="C177" s="210"/>
      <c r="D177" s="210"/>
      <c r="E177" s="210"/>
      <c r="F177" s="210"/>
      <c r="G177" s="210"/>
      <c r="H177" s="210"/>
      <c r="I177" s="210"/>
      <c r="J177" s="210"/>
      <c r="K177" s="210"/>
      <c r="L177" s="210"/>
      <c r="M177" s="210"/>
      <c r="N177" s="210"/>
      <c r="O177" s="210"/>
      <c r="P177" s="210"/>
      <c r="Q177" s="210"/>
      <c r="R177" s="210"/>
      <c r="S177" s="210"/>
      <c r="T177" s="210"/>
      <c r="U177" s="210"/>
      <c r="V177" s="15"/>
    </row>
    <row r="178" spans="2:22" ht="22.5" x14ac:dyDescent="0.55000000000000004">
      <c r="B178" s="14"/>
      <c r="C178" s="210"/>
      <c r="D178" s="210"/>
      <c r="E178" s="210"/>
      <c r="F178" s="210"/>
      <c r="G178" s="211" t="s">
        <v>233</v>
      </c>
      <c r="H178" s="210"/>
      <c r="I178" s="210"/>
      <c r="J178" s="210"/>
      <c r="K178" s="210"/>
      <c r="L178" s="210"/>
      <c r="M178" s="210"/>
      <c r="N178" s="210"/>
      <c r="O178" s="210"/>
      <c r="P178" s="210"/>
      <c r="Q178" s="210"/>
      <c r="R178" s="210"/>
      <c r="S178" s="210"/>
      <c r="T178" s="210"/>
      <c r="U178" s="210"/>
      <c r="V178" s="15"/>
    </row>
    <row r="179" spans="2:22" ht="18" thickBot="1" x14ac:dyDescent="0.6">
      <c r="B179" s="14"/>
      <c r="C179" s="210"/>
      <c r="D179" s="210"/>
      <c r="E179" s="210"/>
      <c r="F179" s="210"/>
      <c r="G179" s="210"/>
      <c r="H179" s="210"/>
      <c r="I179" s="210"/>
      <c r="J179" s="210"/>
      <c r="K179" s="210"/>
      <c r="L179" s="210"/>
      <c r="M179" s="210"/>
      <c r="N179" s="210"/>
      <c r="O179" s="210"/>
      <c r="P179" s="210"/>
      <c r="Q179" s="210"/>
      <c r="R179" s="210"/>
      <c r="S179" s="210"/>
      <c r="T179" s="210"/>
      <c r="U179" s="210"/>
      <c r="V179" s="15"/>
    </row>
    <row r="180" spans="2:22" ht="23" thickBot="1" x14ac:dyDescent="0.6">
      <c r="B180" s="14"/>
      <c r="C180" s="210"/>
      <c r="D180" s="210"/>
      <c r="E180" s="210"/>
      <c r="F180" s="210"/>
      <c r="G180" s="145" t="s">
        <v>42</v>
      </c>
      <c r="H180" s="146"/>
      <c r="I180" s="213" t="s">
        <v>236</v>
      </c>
      <c r="J180" s="145" t="s">
        <v>25</v>
      </c>
      <c r="K180" s="146"/>
      <c r="L180" s="213" t="s">
        <v>237</v>
      </c>
      <c r="M180" s="145" t="s">
        <v>43</v>
      </c>
      <c r="N180" s="147"/>
      <c r="O180" s="146"/>
      <c r="P180" s="210"/>
      <c r="Q180" s="210"/>
      <c r="R180" s="210"/>
      <c r="S180" s="210"/>
      <c r="T180" s="210"/>
      <c r="U180" s="210"/>
      <c r="V180" s="15"/>
    </row>
    <row r="181" spans="2:22" x14ac:dyDescent="0.55000000000000004">
      <c r="B181" s="14"/>
      <c r="C181" s="210"/>
      <c r="D181" s="210"/>
      <c r="E181" s="210"/>
      <c r="F181" s="210"/>
      <c r="G181" s="210"/>
      <c r="H181" s="210"/>
      <c r="I181" s="210"/>
      <c r="J181" s="210"/>
      <c r="K181" s="210"/>
      <c r="L181" s="210"/>
      <c r="M181" s="210"/>
      <c r="N181" s="210"/>
      <c r="O181" s="210"/>
      <c r="P181" s="210"/>
      <c r="Q181" s="210"/>
      <c r="R181" s="210"/>
      <c r="S181" s="210"/>
      <c r="T181" s="210"/>
      <c r="U181" s="210"/>
      <c r="V181" s="15"/>
    </row>
    <row r="182" spans="2:22" ht="18" thickBot="1" x14ac:dyDescent="0.6">
      <c r="B182" s="14"/>
      <c r="C182" s="210"/>
      <c r="D182" s="210"/>
      <c r="E182" s="210"/>
      <c r="F182" s="210"/>
      <c r="G182" s="210"/>
      <c r="H182" s="210"/>
      <c r="I182" s="210"/>
      <c r="J182" s="210"/>
      <c r="K182" s="210"/>
      <c r="L182" s="210"/>
      <c r="M182" s="210"/>
      <c r="N182" s="210"/>
      <c r="O182" s="210"/>
      <c r="P182" s="210"/>
      <c r="Q182" s="210"/>
      <c r="R182" s="210"/>
      <c r="S182" s="210"/>
      <c r="T182" s="210"/>
      <c r="U182" s="210"/>
      <c r="V182" s="15"/>
    </row>
    <row r="183" spans="2:22" ht="23" thickBot="1" x14ac:dyDescent="0.6">
      <c r="B183" s="14"/>
      <c r="C183" s="210"/>
      <c r="D183" s="210"/>
      <c r="E183" s="210"/>
      <c r="F183" s="210"/>
      <c r="G183" s="139" t="s">
        <v>234</v>
      </c>
      <c r="H183" s="140"/>
      <c r="I183" s="140"/>
      <c r="J183" s="141"/>
      <c r="K183" s="41" t="s">
        <v>210</v>
      </c>
      <c r="L183" s="41" t="s">
        <v>232</v>
      </c>
      <c r="M183" s="41" t="s">
        <v>177</v>
      </c>
      <c r="N183" s="210"/>
      <c r="O183" s="210"/>
      <c r="P183" s="210"/>
      <c r="Q183" s="210"/>
      <c r="R183" s="210"/>
      <c r="S183" s="210"/>
      <c r="T183" s="210"/>
      <c r="U183" s="210"/>
      <c r="V183" s="15"/>
    </row>
    <row r="184" spans="2:22" x14ac:dyDescent="0.55000000000000004">
      <c r="B184" s="14"/>
      <c r="C184" s="210"/>
      <c r="D184" s="210"/>
      <c r="E184" s="210"/>
      <c r="F184" s="210"/>
      <c r="G184" s="210"/>
      <c r="H184" s="210"/>
      <c r="I184" s="210"/>
      <c r="J184" s="210"/>
      <c r="K184" s="210"/>
      <c r="L184" s="210"/>
      <c r="M184" s="210"/>
      <c r="N184" s="210"/>
      <c r="O184" s="210"/>
      <c r="P184" s="210"/>
      <c r="Q184" s="210"/>
      <c r="R184" s="210"/>
      <c r="S184" s="210"/>
      <c r="T184" s="210"/>
      <c r="U184" s="210"/>
      <c r="V184" s="15"/>
    </row>
    <row r="185" spans="2:22" ht="22.5" x14ac:dyDescent="0.55000000000000004">
      <c r="B185" s="14"/>
      <c r="C185" s="210"/>
      <c r="D185" s="210"/>
      <c r="E185" s="210"/>
      <c r="F185" s="210"/>
      <c r="G185" s="211" t="s">
        <v>233</v>
      </c>
      <c r="H185" s="210"/>
      <c r="I185" s="210"/>
      <c r="J185" s="210"/>
      <c r="K185" s="210"/>
      <c r="L185" s="210"/>
      <c r="M185" s="210"/>
      <c r="N185" s="210"/>
      <c r="O185" s="210"/>
      <c r="P185" s="210"/>
      <c r="Q185" s="210"/>
      <c r="R185" s="210"/>
      <c r="S185" s="210"/>
      <c r="T185" s="210"/>
      <c r="U185" s="210"/>
      <c r="V185" s="15"/>
    </row>
    <row r="186" spans="2:22" ht="18" thickBot="1" x14ac:dyDescent="0.6">
      <c r="B186" s="14"/>
      <c r="C186" s="210"/>
      <c r="D186" s="210"/>
      <c r="E186" s="210"/>
      <c r="F186" s="210"/>
      <c r="G186" s="210"/>
      <c r="H186" s="210"/>
      <c r="I186" s="210"/>
      <c r="J186" s="210"/>
      <c r="K186" s="210"/>
      <c r="L186" s="210"/>
      <c r="M186" s="210"/>
      <c r="N186" s="210"/>
      <c r="O186" s="210"/>
      <c r="P186" s="210"/>
      <c r="Q186" s="210"/>
      <c r="R186" s="210"/>
      <c r="S186" s="210"/>
      <c r="T186" s="210"/>
      <c r="U186" s="210"/>
      <c r="V186" s="15"/>
    </row>
    <row r="187" spans="2:22" ht="23" thickBot="1" x14ac:dyDescent="0.6">
      <c r="B187" s="14"/>
      <c r="C187" s="210"/>
      <c r="D187" s="210"/>
      <c r="E187" s="210"/>
      <c r="F187" s="210"/>
      <c r="G187" s="145" t="s">
        <v>234</v>
      </c>
      <c r="H187" s="146"/>
      <c r="I187" s="213" t="s">
        <v>236</v>
      </c>
      <c r="J187" s="145" t="s">
        <v>238</v>
      </c>
      <c r="K187" s="146"/>
      <c r="L187" s="213" t="s">
        <v>237</v>
      </c>
      <c r="M187" s="145" t="s">
        <v>227</v>
      </c>
      <c r="N187" s="147"/>
      <c r="O187" s="146"/>
      <c r="P187" s="210"/>
      <c r="Q187" s="210"/>
      <c r="R187" s="210"/>
      <c r="S187" s="210"/>
      <c r="T187" s="210"/>
      <c r="U187" s="210"/>
      <c r="V187" s="15"/>
    </row>
    <row r="188" spans="2:22" x14ac:dyDescent="0.55000000000000004">
      <c r="B188" s="14"/>
      <c r="C188" s="210"/>
      <c r="D188" s="210"/>
      <c r="E188" s="210"/>
      <c r="F188" s="210"/>
      <c r="G188" s="210"/>
      <c r="H188" s="210"/>
      <c r="I188" s="210"/>
      <c r="J188" s="210"/>
      <c r="K188" s="210"/>
      <c r="L188" s="210"/>
      <c r="M188" s="210"/>
      <c r="N188" s="210"/>
      <c r="O188" s="210"/>
      <c r="P188" s="210"/>
      <c r="Q188" s="210"/>
      <c r="R188" s="210"/>
      <c r="S188" s="210"/>
      <c r="T188" s="210"/>
      <c r="U188" s="210"/>
      <c r="V188" s="15"/>
    </row>
    <row r="189" spans="2:22" ht="18" thickBot="1" x14ac:dyDescent="0.6">
      <c r="B189" s="14"/>
      <c r="C189" s="210"/>
      <c r="D189" s="210"/>
      <c r="E189" s="210"/>
      <c r="F189" s="210"/>
      <c r="G189" s="210"/>
      <c r="H189" s="210"/>
      <c r="I189" s="210"/>
      <c r="J189" s="210"/>
      <c r="K189" s="210"/>
      <c r="L189" s="210"/>
      <c r="M189" s="210"/>
      <c r="N189" s="210"/>
      <c r="O189" s="210"/>
      <c r="P189" s="210"/>
      <c r="Q189" s="210"/>
      <c r="R189" s="210"/>
      <c r="S189" s="210"/>
      <c r="T189" s="210"/>
      <c r="U189" s="210"/>
      <c r="V189" s="15"/>
    </row>
    <row r="190" spans="2:22" ht="23" thickBot="1" x14ac:dyDescent="0.6">
      <c r="B190" s="14"/>
      <c r="C190" s="210"/>
      <c r="D190" s="210"/>
      <c r="E190" s="210"/>
      <c r="F190" s="210"/>
      <c r="G190" s="139" t="s">
        <v>239</v>
      </c>
      <c r="H190" s="140"/>
      <c r="I190" s="140"/>
      <c r="J190" s="141"/>
      <c r="K190" s="41" t="s">
        <v>210</v>
      </c>
      <c r="L190" s="41" t="s">
        <v>232</v>
      </c>
      <c r="M190" s="41" t="s">
        <v>66</v>
      </c>
      <c r="N190" s="210"/>
      <c r="O190" s="210"/>
      <c r="P190" s="210"/>
      <c r="Q190" s="210"/>
      <c r="R190" s="210"/>
      <c r="S190" s="210"/>
      <c r="T190" s="210"/>
      <c r="U190" s="210"/>
      <c r="V190" s="15"/>
    </row>
    <row r="191" spans="2:22" x14ac:dyDescent="0.55000000000000004">
      <c r="B191" s="14"/>
      <c r="C191" s="210"/>
      <c r="D191" s="210"/>
      <c r="E191" s="210"/>
      <c r="F191" s="210"/>
      <c r="G191" s="210"/>
      <c r="H191" s="210"/>
      <c r="I191" s="210"/>
      <c r="J191" s="210"/>
      <c r="K191" s="210"/>
      <c r="L191" s="210"/>
      <c r="M191" s="210"/>
      <c r="N191" s="210"/>
      <c r="O191" s="210"/>
      <c r="P191" s="210"/>
      <c r="Q191" s="210"/>
      <c r="R191" s="210"/>
      <c r="S191" s="210"/>
      <c r="T191" s="210"/>
      <c r="U191" s="210"/>
      <c r="V191" s="15"/>
    </row>
    <row r="192" spans="2:22" ht="22.5" x14ac:dyDescent="0.55000000000000004">
      <c r="B192" s="14"/>
      <c r="C192" s="210"/>
      <c r="D192" s="210"/>
      <c r="E192" s="210"/>
      <c r="F192" s="210"/>
      <c r="G192" s="211" t="s">
        <v>233</v>
      </c>
      <c r="H192" s="210"/>
      <c r="I192" s="210"/>
      <c r="J192" s="210"/>
      <c r="K192" s="210"/>
      <c r="L192" s="210"/>
      <c r="M192" s="210"/>
      <c r="N192" s="210"/>
      <c r="O192" s="210"/>
      <c r="P192" s="210"/>
      <c r="Q192" s="210"/>
      <c r="R192" s="210"/>
      <c r="S192" s="210"/>
      <c r="T192" s="210"/>
      <c r="U192" s="210"/>
      <c r="V192" s="15"/>
    </row>
    <row r="193" spans="2:22" ht="18" thickBot="1" x14ac:dyDescent="0.6">
      <c r="B193" s="14"/>
      <c r="C193" s="210"/>
      <c r="D193" s="210"/>
      <c r="E193" s="210"/>
      <c r="F193" s="210"/>
      <c r="G193" s="210"/>
      <c r="H193" s="210"/>
      <c r="I193" s="210"/>
      <c r="J193" s="210"/>
      <c r="K193" s="210"/>
      <c r="L193" s="210"/>
      <c r="M193" s="210"/>
      <c r="N193" s="210"/>
      <c r="O193" s="210"/>
      <c r="P193" s="210"/>
      <c r="Q193" s="210"/>
      <c r="R193" s="210"/>
      <c r="S193" s="210"/>
      <c r="T193" s="210"/>
      <c r="U193" s="210"/>
      <c r="V193" s="15"/>
    </row>
    <row r="194" spans="2:22" ht="23" thickBot="1" x14ac:dyDescent="0.6">
      <c r="B194" s="14"/>
      <c r="C194" s="210"/>
      <c r="D194" s="210"/>
      <c r="E194" s="210"/>
      <c r="F194" s="210"/>
      <c r="G194" s="145" t="s">
        <v>239</v>
      </c>
      <c r="H194" s="146"/>
      <c r="I194" s="213" t="s">
        <v>236</v>
      </c>
      <c r="J194" s="145" t="s">
        <v>72</v>
      </c>
      <c r="K194" s="146"/>
      <c r="L194" s="213" t="s">
        <v>237</v>
      </c>
      <c r="M194" s="145" t="s">
        <v>25</v>
      </c>
      <c r="N194" s="147"/>
      <c r="O194" s="146"/>
      <c r="P194" s="213" t="s">
        <v>240</v>
      </c>
      <c r="Q194" s="214">
        <v>1</v>
      </c>
      <c r="R194" s="210"/>
      <c r="S194" s="210"/>
      <c r="T194" s="210"/>
      <c r="U194" s="210"/>
      <c r="V194" s="15"/>
    </row>
    <row r="195" spans="2:22" x14ac:dyDescent="0.55000000000000004">
      <c r="B195" s="14"/>
      <c r="C195" s="210"/>
      <c r="D195" s="210"/>
      <c r="E195" s="210"/>
      <c r="F195" s="210"/>
      <c r="G195" s="210"/>
      <c r="H195" s="210"/>
      <c r="I195" s="210"/>
      <c r="J195" s="210"/>
      <c r="K195" s="210"/>
      <c r="L195" s="210"/>
      <c r="M195" s="210"/>
      <c r="N195" s="210"/>
      <c r="O195" s="210"/>
      <c r="P195" s="210"/>
      <c r="Q195" s="210"/>
      <c r="R195" s="210"/>
      <c r="S195" s="210"/>
      <c r="T195" s="210"/>
      <c r="U195" s="210"/>
      <c r="V195" s="15"/>
    </row>
    <row r="196" spans="2:22" ht="22.5" x14ac:dyDescent="0.55000000000000004">
      <c r="B196" s="14"/>
      <c r="C196" s="210"/>
      <c r="D196" s="210"/>
      <c r="E196" s="210"/>
      <c r="F196" s="210"/>
      <c r="G196" s="211" t="s">
        <v>233</v>
      </c>
      <c r="H196" s="210"/>
      <c r="I196" s="210"/>
      <c r="J196" s="210"/>
      <c r="K196" s="210"/>
      <c r="L196" s="210"/>
      <c r="M196" s="210"/>
      <c r="N196" s="210"/>
      <c r="O196" s="210"/>
      <c r="P196" s="210"/>
      <c r="Q196" s="210"/>
      <c r="R196" s="210"/>
      <c r="S196" s="210"/>
      <c r="T196" s="210"/>
      <c r="U196" s="210"/>
      <c r="V196" s="15"/>
    </row>
    <row r="197" spans="2:22" ht="18" thickBot="1" x14ac:dyDescent="0.6">
      <c r="B197" s="14"/>
      <c r="C197" s="210"/>
      <c r="D197" s="210"/>
      <c r="E197" s="210"/>
      <c r="F197" s="210"/>
      <c r="G197" s="210"/>
      <c r="H197" s="210"/>
      <c r="I197" s="210"/>
      <c r="J197" s="210"/>
      <c r="K197" s="210"/>
      <c r="L197" s="210"/>
      <c r="M197" s="210"/>
      <c r="N197" s="210"/>
      <c r="O197" s="210"/>
      <c r="P197" s="210"/>
      <c r="Q197" s="210"/>
      <c r="R197" s="210"/>
      <c r="S197" s="210"/>
      <c r="T197" s="210"/>
      <c r="U197" s="210"/>
      <c r="V197" s="15"/>
    </row>
    <row r="198" spans="2:22" ht="23" thickBot="1" x14ac:dyDescent="0.6">
      <c r="B198" s="14"/>
      <c r="C198" s="210"/>
      <c r="D198" s="210"/>
      <c r="E198" s="210"/>
      <c r="F198" s="210"/>
      <c r="G198" s="145" t="s">
        <v>122</v>
      </c>
      <c r="H198" s="146"/>
      <c r="I198" s="213" t="s">
        <v>236</v>
      </c>
      <c r="J198" s="145" t="s">
        <v>121</v>
      </c>
      <c r="K198" s="146"/>
      <c r="L198" s="213" t="s">
        <v>237</v>
      </c>
      <c r="M198" s="145" t="s">
        <v>25</v>
      </c>
      <c r="N198" s="147"/>
      <c r="O198" s="146"/>
      <c r="P198" s="213" t="s">
        <v>240</v>
      </c>
      <c r="Q198" s="214">
        <v>1</v>
      </c>
      <c r="R198" s="210"/>
      <c r="S198" s="210"/>
      <c r="T198" s="210"/>
      <c r="U198" s="210"/>
      <c r="V198" s="15"/>
    </row>
    <row r="199" spans="2:22" x14ac:dyDescent="0.55000000000000004">
      <c r="B199" s="16"/>
      <c r="C199" s="215"/>
      <c r="D199" s="215"/>
      <c r="E199" s="215"/>
      <c r="F199" s="215"/>
      <c r="G199" s="215"/>
      <c r="H199" s="215"/>
      <c r="I199" s="215"/>
      <c r="J199" s="215"/>
      <c r="K199" s="215"/>
      <c r="L199" s="215"/>
      <c r="M199" s="215"/>
      <c r="N199" s="215"/>
      <c r="O199" s="215"/>
      <c r="P199" s="215"/>
      <c r="Q199" s="215"/>
      <c r="R199" s="215"/>
      <c r="S199" s="215"/>
      <c r="T199" s="215"/>
      <c r="U199" s="215"/>
      <c r="V199" s="17"/>
    </row>
  </sheetData>
  <mergeCells count="91">
    <mergeCell ref="G194:H194"/>
    <mergeCell ref="J194:K194"/>
    <mergeCell ref="M194:O194"/>
    <mergeCell ref="G198:H198"/>
    <mergeCell ref="J198:K198"/>
    <mergeCell ref="M198:O198"/>
    <mergeCell ref="M180:O180"/>
    <mergeCell ref="G187:H187"/>
    <mergeCell ref="J187:K187"/>
    <mergeCell ref="M187:O187"/>
    <mergeCell ref="G190:J190"/>
    <mergeCell ref="G166:J166"/>
    <mergeCell ref="G168:J168"/>
    <mergeCell ref="G170:J170"/>
    <mergeCell ref="G176:J176"/>
    <mergeCell ref="G183:J183"/>
    <mergeCell ref="G180:H180"/>
    <mergeCell ref="J180:K180"/>
    <mergeCell ref="G164:J164"/>
    <mergeCell ref="I145:L145"/>
    <mergeCell ref="G131:J131"/>
    <mergeCell ref="H133:K133"/>
    <mergeCell ref="I135:L135"/>
    <mergeCell ref="I139:L139"/>
    <mergeCell ref="I141:L141"/>
    <mergeCell ref="I143:L143"/>
    <mergeCell ref="H137:K137"/>
    <mergeCell ref="G152:J152"/>
    <mergeCell ref="G156:J156"/>
    <mergeCell ref="G158:J158"/>
    <mergeCell ref="G160:J160"/>
    <mergeCell ref="G162:J162"/>
    <mergeCell ref="J105:M105"/>
    <mergeCell ref="I86:L86"/>
    <mergeCell ref="I90:L90"/>
    <mergeCell ref="G127:J127"/>
    <mergeCell ref="J107:M107"/>
    <mergeCell ref="J109:M109"/>
    <mergeCell ref="J111:M111"/>
    <mergeCell ref="J113:M113"/>
    <mergeCell ref="I115:L115"/>
    <mergeCell ref="I117:L117"/>
    <mergeCell ref="I119:L119"/>
    <mergeCell ref="H99:K99"/>
    <mergeCell ref="H121:K121"/>
    <mergeCell ref="G97:J97"/>
    <mergeCell ref="I101:L101"/>
    <mergeCell ref="G66:J66"/>
    <mergeCell ref="I70:L70"/>
    <mergeCell ref="H68:K68"/>
    <mergeCell ref="J72:M72"/>
    <mergeCell ref="J74:M74"/>
    <mergeCell ref="H84:K84"/>
    <mergeCell ref="H88:K88"/>
    <mergeCell ref="I92:L92"/>
    <mergeCell ref="J103:M103"/>
    <mergeCell ref="I76:L76"/>
    <mergeCell ref="J78:M78"/>
    <mergeCell ref="J80:M80"/>
    <mergeCell ref="J82:M82"/>
    <mergeCell ref="G58:J58"/>
    <mergeCell ref="G60:J60"/>
    <mergeCell ref="F50:I50"/>
    <mergeCell ref="F56:I56"/>
    <mergeCell ref="F64:I64"/>
    <mergeCell ref="G30:K30"/>
    <mergeCell ref="G44:J44"/>
    <mergeCell ref="G54:J54"/>
    <mergeCell ref="G26:K26"/>
    <mergeCell ref="G28:K28"/>
    <mergeCell ref="D34:I34"/>
    <mergeCell ref="G40:J40"/>
    <mergeCell ref="E38:H38"/>
    <mergeCell ref="E48:H48"/>
    <mergeCell ref="G42:J42"/>
    <mergeCell ref="G46:J46"/>
    <mergeCell ref="G52:J52"/>
    <mergeCell ref="D24:I24"/>
    <mergeCell ref="B9:V9"/>
    <mergeCell ref="B11:V11"/>
    <mergeCell ref="B2:K2"/>
    <mergeCell ref="L2:N2"/>
    <mergeCell ref="B4:V4"/>
    <mergeCell ref="B5:V5"/>
    <mergeCell ref="C7:G7"/>
    <mergeCell ref="I7:K7"/>
    <mergeCell ref="D13:I13"/>
    <mergeCell ref="G15:J15"/>
    <mergeCell ref="H19:K19"/>
    <mergeCell ref="H17:K17"/>
    <mergeCell ref="H21:K21"/>
  </mergeCells>
  <phoneticPr fontId="1"/>
  <printOptions horizontalCentered="1"/>
  <pageMargins left="0" right="0" top="0.74803149606299213" bottom="0.74803149606299213" header="0.31496062992125984" footer="0.31496062992125984"/>
  <pageSetup paperSize="8" scale="60" orientation="landscape"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B1:X89"/>
  <sheetViews>
    <sheetView showGridLines="0" zoomScale="60" zoomScaleNormal="60" workbookViewId="0"/>
  </sheetViews>
  <sheetFormatPr defaultColWidth="8.75" defaultRowHeight="17.5" x14ac:dyDescent="0.55000000000000004"/>
  <cols>
    <col min="1" max="1" width="3.08203125" style="1" customWidth="1"/>
    <col min="2" max="2" width="5.83203125" style="1" customWidth="1"/>
    <col min="3" max="3" width="19.33203125" style="1" customWidth="1"/>
    <col min="4" max="6" width="3.83203125" style="1" customWidth="1"/>
    <col min="7" max="7" width="7.5" style="1" customWidth="1"/>
    <col min="8" max="8" width="7.08203125" style="1" customWidth="1"/>
    <col min="9" max="9" width="10.33203125" style="1" customWidth="1"/>
    <col min="10" max="10" width="10" style="1" customWidth="1"/>
    <col min="11" max="11" width="12.25" style="1" customWidth="1"/>
    <col min="12" max="12" width="8.83203125" style="1" customWidth="1"/>
    <col min="13" max="13" width="10" style="1" customWidth="1"/>
    <col min="14" max="14" width="6.75" style="1" customWidth="1"/>
    <col min="15" max="15" width="6.83203125" style="1" customWidth="1"/>
    <col min="16" max="16" width="11.58203125" style="1" customWidth="1"/>
    <col min="17" max="17" width="25.25" style="1" customWidth="1"/>
    <col min="18" max="18" width="13.75" style="1" customWidth="1"/>
    <col min="19" max="19" width="18.58203125" style="1" customWidth="1"/>
    <col min="20" max="20" width="13.75" style="1" customWidth="1"/>
    <col min="21" max="21" width="18.5" style="1" customWidth="1"/>
    <col min="22" max="22" width="13.75" style="1" customWidth="1"/>
    <col min="23" max="23" width="17.33203125" style="1" customWidth="1"/>
    <col min="24" max="24" width="13.5" style="1" customWidth="1"/>
    <col min="25" max="25" width="11.25" style="1" customWidth="1"/>
    <col min="26" max="16384" width="8.75" style="1"/>
  </cols>
  <sheetData>
    <row r="1" spans="2:24" ht="25.5" x14ac:dyDescent="0.85">
      <c r="B1" s="5" t="s">
        <v>27</v>
      </c>
      <c r="C1" s="5"/>
      <c r="D1" s="5"/>
      <c r="E1" s="5"/>
      <c r="F1" s="5"/>
      <c r="G1" s="5"/>
      <c r="H1" s="5"/>
      <c r="I1" s="5"/>
      <c r="J1" s="5"/>
      <c r="K1" s="5"/>
      <c r="L1" s="5"/>
      <c r="M1" s="5"/>
      <c r="N1" s="6"/>
      <c r="O1" s="6"/>
      <c r="P1" s="6"/>
      <c r="Q1" s="6"/>
      <c r="R1" s="6"/>
      <c r="S1" s="6"/>
      <c r="T1" s="6"/>
      <c r="U1" s="6"/>
      <c r="V1" s="6"/>
      <c r="W1" s="33"/>
      <c r="X1" s="33"/>
    </row>
    <row r="2" spans="2:24" ht="38" x14ac:dyDescent="1.25">
      <c r="B2" s="124" t="s">
        <v>28</v>
      </c>
      <c r="C2" s="124"/>
      <c r="D2" s="124"/>
      <c r="E2" s="124"/>
      <c r="F2" s="124"/>
      <c r="G2" s="124"/>
      <c r="H2" s="124"/>
      <c r="I2" s="124"/>
      <c r="J2" s="124"/>
      <c r="K2" s="124"/>
      <c r="L2" s="124"/>
      <c r="M2" s="125" t="s">
        <v>269</v>
      </c>
      <c r="N2" s="125"/>
      <c r="O2" s="125"/>
      <c r="P2" s="39" t="s">
        <v>271</v>
      </c>
      <c r="Q2" s="39"/>
      <c r="R2" s="39"/>
      <c r="S2" s="39"/>
      <c r="T2" s="39"/>
      <c r="U2" s="39"/>
      <c r="V2" s="39"/>
      <c r="W2" s="39"/>
      <c r="X2" s="7"/>
    </row>
    <row r="3" spans="2:24" ht="31.5" x14ac:dyDescent="1.05">
      <c r="B3" s="8"/>
      <c r="C3" s="29" t="s">
        <v>154</v>
      </c>
      <c r="D3" s="8"/>
      <c r="E3" s="8"/>
      <c r="F3" s="8"/>
      <c r="G3" s="8"/>
      <c r="H3" s="8"/>
      <c r="I3" s="29" t="s">
        <v>242</v>
      </c>
      <c r="J3" s="8"/>
      <c r="K3" s="8"/>
      <c r="L3" s="8"/>
      <c r="M3" s="40"/>
      <c r="N3" s="9"/>
      <c r="O3" s="9"/>
      <c r="P3" s="9"/>
      <c r="Q3" s="9"/>
      <c r="R3" s="9"/>
      <c r="S3" s="9"/>
      <c r="T3" s="9"/>
      <c r="U3" s="9"/>
      <c r="V3" s="9"/>
      <c r="W3" s="9"/>
      <c r="X3" s="10"/>
    </row>
    <row r="4" spans="2:24" ht="22.5" x14ac:dyDescent="0.55000000000000004">
      <c r="B4" s="126" t="s">
        <v>0</v>
      </c>
      <c r="C4" s="127"/>
      <c r="D4" s="127"/>
      <c r="E4" s="127"/>
      <c r="F4" s="127"/>
      <c r="G4" s="127"/>
      <c r="H4" s="127"/>
      <c r="I4" s="127"/>
      <c r="J4" s="127"/>
      <c r="K4" s="127"/>
      <c r="L4" s="127"/>
      <c r="M4" s="127"/>
      <c r="N4" s="127"/>
      <c r="O4" s="127"/>
      <c r="P4" s="127"/>
      <c r="Q4" s="127"/>
      <c r="R4" s="127"/>
      <c r="S4" s="127"/>
      <c r="T4" s="127"/>
      <c r="U4" s="127"/>
      <c r="V4" s="127"/>
      <c r="W4" s="127"/>
      <c r="X4" s="128"/>
    </row>
    <row r="5" spans="2:24" ht="67.900000000000006" customHeight="1" x14ac:dyDescent="0.55000000000000004">
      <c r="B5" s="80" t="s">
        <v>118</v>
      </c>
      <c r="C5" s="81"/>
      <c r="D5" s="81"/>
      <c r="E5" s="81"/>
      <c r="F5" s="81"/>
      <c r="G5" s="81"/>
      <c r="H5" s="81"/>
      <c r="I5" s="81"/>
      <c r="J5" s="81"/>
      <c r="K5" s="81"/>
      <c r="L5" s="81"/>
      <c r="M5" s="81"/>
      <c r="N5" s="81"/>
      <c r="O5" s="81"/>
      <c r="P5" s="81"/>
      <c r="Q5" s="81"/>
      <c r="R5" s="81"/>
      <c r="S5" s="81"/>
      <c r="T5" s="81"/>
      <c r="U5" s="81"/>
      <c r="V5" s="81"/>
      <c r="W5" s="81"/>
      <c r="X5" s="82"/>
    </row>
    <row r="6" spans="2:24" ht="6" customHeight="1" x14ac:dyDescent="0.55000000000000004"/>
    <row r="7" spans="2:24" ht="28.5" x14ac:dyDescent="0.95">
      <c r="B7" s="12">
        <v>2</v>
      </c>
      <c r="C7" s="120" t="s">
        <v>157</v>
      </c>
      <c r="D7" s="121"/>
      <c r="E7" s="121"/>
      <c r="F7" s="121"/>
      <c r="G7" s="122"/>
      <c r="H7" s="11">
        <v>1</v>
      </c>
      <c r="I7" s="123" t="s">
        <v>24</v>
      </c>
      <c r="J7" s="123"/>
      <c r="K7" s="123"/>
      <c r="L7" s="123"/>
      <c r="M7" s="30"/>
      <c r="N7" s="30"/>
      <c r="O7" s="30"/>
      <c r="P7" s="30"/>
      <c r="Q7" s="30"/>
      <c r="R7" s="30"/>
      <c r="S7" s="30"/>
      <c r="T7" s="30"/>
      <c r="U7" s="30"/>
      <c r="V7" s="30"/>
      <c r="W7" s="30"/>
      <c r="X7" s="31"/>
    </row>
    <row r="8" spans="2:24" ht="7.15" customHeight="1" x14ac:dyDescent="0.55000000000000004">
      <c r="B8" s="14"/>
      <c r="X8" s="15"/>
    </row>
    <row r="9" spans="2:24" ht="81.400000000000006" customHeight="1" x14ac:dyDescent="0.55000000000000004">
      <c r="B9" s="77" t="s">
        <v>112</v>
      </c>
      <c r="C9" s="78"/>
      <c r="D9" s="78"/>
      <c r="E9" s="78"/>
      <c r="F9" s="78"/>
      <c r="G9" s="78"/>
      <c r="H9" s="78"/>
      <c r="I9" s="78"/>
      <c r="J9" s="78"/>
      <c r="K9" s="78"/>
      <c r="L9" s="78"/>
      <c r="M9" s="78"/>
      <c r="N9" s="78"/>
      <c r="O9" s="78"/>
      <c r="P9" s="78"/>
      <c r="Q9" s="78"/>
      <c r="R9" s="78"/>
      <c r="S9" s="78"/>
      <c r="T9" s="78"/>
      <c r="U9" s="78"/>
      <c r="V9" s="78"/>
      <c r="W9" s="78"/>
      <c r="X9" s="79"/>
    </row>
    <row r="10" spans="2:24" x14ac:dyDescent="0.55000000000000004">
      <c r="B10" s="14"/>
      <c r="X10" s="15"/>
    </row>
    <row r="11" spans="2:24" ht="103.15" customHeight="1" x14ac:dyDescent="0.55000000000000004">
      <c r="B11" s="80" t="s">
        <v>299</v>
      </c>
      <c r="C11" s="81"/>
      <c r="D11" s="81"/>
      <c r="E11" s="81"/>
      <c r="F11" s="81"/>
      <c r="G11" s="81"/>
      <c r="H11" s="81"/>
      <c r="I11" s="81"/>
      <c r="J11" s="81"/>
      <c r="K11" s="81"/>
      <c r="L11" s="81"/>
      <c r="M11" s="81"/>
      <c r="N11" s="81"/>
      <c r="O11" s="81"/>
      <c r="P11" s="81"/>
      <c r="Q11" s="81"/>
      <c r="R11" s="81"/>
      <c r="S11" s="81"/>
      <c r="T11" s="81"/>
      <c r="U11" s="81"/>
      <c r="V11" s="81"/>
      <c r="W11" s="81"/>
      <c r="X11" s="82"/>
    </row>
    <row r="12" spans="2:24" ht="19.899999999999999" customHeight="1" x14ac:dyDescent="0.55000000000000004">
      <c r="B12" s="204"/>
      <c r="C12" s="205"/>
      <c r="D12" s="205"/>
      <c r="E12" s="205"/>
      <c r="F12" s="205"/>
      <c r="G12" s="205"/>
      <c r="H12" s="205"/>
      <c r="I12" s="205"/>
      <c r="J12" s="205"/>
      <c r="K12" s="205"/>
      <c r="L12" s="205"/>
      <c r="M12" s="205"/>
      <c r="N12" s="205"/>
      <c r="O12" s="205"/>
      <c r="P12" s="205"/>
      <c r="Q12" s="205"/>
      <c r="R12" s="205"/>
      <c r="S12" s="205"/>
      <c r="T12" s="205"/>
      <c r="U12" s="205"/>
      <c r="V12" s="205"/>
      <c r="W12" s="205"/>
      <c r="X12" s="206"/>
    </row>
    <row r="13" spans="2:24" ht="19.899999999999999" customHeight="1" thickBot="1" x14ac:dyDescent="0.6">
      <c r="B13" s="43"/>
      <c r="C13" s="211"/>
      <c r="D13" s="211"/>
      <c r="E13" s="211"/>
      <c r="F13" s="211"/>
      <c r="G13" s="211"/>
      <c r="H13" s="211"/>
      <c r="I13" s="211"/>
      <c r="J13" s="211"/>
      <c r="K13" s="211"/>
      <c r="L13" s="211"/>
      <c r="M13" s="211"/>
      <c r="N13" s="211"/>
      <c r="O13" s="211"/>
      <c r="P13" s="211"/>
      <c r="Q13" s="211"/>
      <c r="R13" s="211"/>
      <c r="S13" s="211"/>
      <c r="T13" s="211"/>
      <c r="U13" s="211"/>
      <c r="V13" s="211"/>
      <c r="W13" s="211"/>
      <c r="X13" s="45"/>
    </row>
    <row r="14" spans="2:24" ht="25.5" customHeight="1" thickBot="1" x14ac:dyDescent="0.6">
      <c r="B14" s="83" t="s">
        <v>273</v>
      </c>
      <c r="C14" s="84"/>
      <c r="D14" s="84"/>
      <c r="E14" s="84"/>
      <c r="F14" s="84"/>
      <c r="G14" s="84"/>
      <c r="H14" s="84"/>
      <c r="I14" s="84"/>
      <c r="J14" s="84"/>
      <c r="K14" s="84"/>
      <c r="L14" s="84"/>
      <c r="M14" s="84"/>
      <c r="N14" s="84"/>
      <c r="O14" s="84"/>
      <c r="P14" s="84"/>
      <c r="Q14" s="84"/>
      <c r="R14" s="84"/>
      <c r="S14" s="84"/>
      <c r="T14" s="84"/>
      <c r="U14" s="84"/>
      <c r="V14" s="84"/>
      <c r="W14" s="84"/>
      <c r="X14" s="85"/>
    </row>
    <row r="15" spans="2:24" ht="19.899999999999999" customHeight="1" thickBot="1" x14ac:dyDescent="0.6">
      <c r="B15" s="43"/>
      <c r="C15" s="211"/>
      <c r="D15" s="211"/>
      <c r="E15" s="211"/>
      <c r="F15" s="211"/>
      <c r="G15" s="211"/>
      <c r="H15" s="211"/>
      <c r="I15" s="211"/>
      <c r="J15" s="211"/>
      <c r="K15" s="211"/>
      <c r="L15" s="211"/>
      <c r="M15" s="211"/>
      <c r="N15" s="211"/>
      <c r="O15" s="211"/>
      <c r="P15" s="211"/>
      <c r="Q15" s="211"/>
      <c r="R15" s="211"/>
      <c r="S15" s="211"/>
      <c r="T15" s="211"/>
      <c r="U15" s="211"/>
      <c r="V15" s="211"/>
      <c r="W15" s="211"/>
      <c r="X15" s="45"/>
    </row>
    <row r="16" spans="2:24" ht="19.899999999999999" customHeight="1" thickBot="1" x14ac:dyDescent="0.6">
      <c r="B16" s="43"/>
      <c r="C16" s="41" t="s">
        <v>243</v>
      </c>
      <c r="D16" s="94" t="s">
        <v>56</v>
      </c>
      <c r="E16" s="95"/>
      <c r="F16" s="95"/>
      <c r="G16" s="95"/>
      <c r="H16" s="96"/>
      <c r="I16" s="211"/>
      <c r="J16" s="211"/>
      <c r="K16" s="211"/>
      <c r="L16" s="211"/>
      <c r="M16" s="211"/>
      <c r="N16" s="211"/>
      <c r="O16" s="211"/>
      <c r="P16" s="211"/>
      <c r="Q16" s="151" t="s">
        <v>256</v>
      </c>
      <c r="R16" s="151"/>
      <c r="S16" s="151"/>
      <c r="T16" s="151"/>
      <c r="U16" s="151" t="s">
        <v>257</v>
      </c>
      <c r="V16" s="151"/>
      <c r="W16" s="151"/>
      <c r="X16" s="151"/>
    </row>
    <row r="17" spans="2:24" ht="19.899999999999999" customHeight="1" x14ac:dyDescent="0.55000000000000004">
      <c r="B17" s="43"/>
      <c r="C17" s="211"/>
      <c r="D17" s="211"/>
      <c r="E17" s="211"/>
      <c r="F17" s="211"/>
      <c r="G17" s="211"/>
      <c r="H17" s="211"/>
      <c r="I17" s="211"/>
      <c r="J17" s="211"/>
      <c r="K17" s="211"/>
      <c r="L17" s="211"/>
      <c r="M17" s="211"/>
      <c r="N17" s="211"/>
      <c r="O17" s="211"/>
      <c r="P17" s="211"/>
      <c r="Q17" s="151" t="s">
        <v>168</v>
      </c>
      <c r="R17" s="151"/>
      <c r="S17" s="151" t="s">
        <v>258</v>
      </c>
      <c r="T17" s="151"/>
      <c r="U17" s="151" t="s">
        <v>168</v>
      </c>
      <c r="V17" s="151"/>
      <c r="W17" s="151" t="s">
        <v>258</v>
      </c>
      <c r="X17" s="151"/>
    </row>
    <row r="18" spans="2:24" ht="22.5" x14ac:dyDescent="0.55000000000000004">
      <c r="B18" s="51" t="s">
        <v>1</v>
      </c>
      <c r="C18" s="155" t="s">
        <v>2</v>
      </c>
      <c r="D18" s="216"/>
      <c r="E18" s="156"/>
      <c r="F18" s="155" t="s">
        <v>12</v>
      </c>
      <c r="G18" s="216"/>
      <c r="H18" s="216"/>
      <c r="I18" s="216"/>
      <c r="J18" s="156"/>
      <c r="K18" s="35" t="s">
        <v>245</v>
      </c>
      <c r="L18" s="155" t="s">
        <v>252</v>
      </c>
      <c r="M18" s="156"/>
      <c r="N18" s="35" t="s">
        <v>3</v>
      </c>
      <c r="O18" s="35" t="s">
        <v>4</v>
      </c>
      <c r="P18" s="35" t="s">
        <v>5</v>
      </c>
      <c r="Q18" s="52" t="s">
        <v>259</v>
      </c>
      <c r="R18" s="52" t="s">
        <v>4</v>
      </c>
      <c r="S18" s="52" t="s">
        <v>259</v>
      </c>
      <c r="T18" s="52" t="s">
        <v>4</v>
      </c>
      <c r="U18" s="52" t="s">
        <v>259</v>
      </c>
      <c r="V18" s="52" t="s">
        <v>4</v>
      </c>
      <c r="W18" s="52" t="s">
        <v>259</v>
      </c>
      <c r="X18" s="52" t="s">
        <v>4</v>
      </c>
    </row>
    <row r="19" spans="2:24" ht="22.5" x14ac:dyDescent="0.55000000000000004">
      <c r="B19" s="97" t="s">
        <v>23</v>
      </c>
      <c r="C19" s="217" t="s">
        <v>42</v>
      </c>
      <c r="D19" s="218"/>
      <c r="E19" s="219"/>
      <c r="F19" s="217" t="s">
        <v>26</v>
      </c>
      <c r="G19" s="218"/>
      <c r="H19" s="218"/>
      <c r="I19" s="218"/>
      <c r="J19" s="219"/>
      <c r="K19" s="47"/>
      <c r="L19" s="210"/>
      <c r="M19" s="210"/>
      <c r="N19" s="97" t="s">
        <v>21</v>
      </c>
      <c r="O19" s="148" t="s">
        <v>22</v>
      </c>
      <c r="P19" s="225">
        <v>95</v>
      </c>
      <c r="Q19" s="210"/>
      <c r="R19" s="210"/>
      <c r="S19" s="210"/>
      <c r="T19" s="210"/>
      <c r="U19" s="210"/>
      <c r="V19" s="210"/>
      <c r="W19" s="210"/>
      <c r="X19" s="15"/>
    </row>
    <row r="20" spans="2:24" ht="22.5" x14ac:dyDescent="0.55000000000000004">
      <c r="B20" s="98"/>
      <c r="C20" s="217"/>
      <c r="D20" s="218"/>
      <c r="E20" s="219"/>
      <c r="F20" s="217"/>
      <c r="G20" s="218"/>
      <c r="H20" s="218"/>
      <c r="I20" s="218"/>
      <c r="J20" s="219"/>
      <c r="K20" s="48"/>
      <c r="L20" s="210"/>
      <c r="M20" s="210"/>
      <c r="N20" s="98"/>
      <c r="O20" s="149"/>
      <c r="P20" s="225"/>
      <c r="Q20" s="210"/>
      <c r="R20" s="210"/>
      <c r="S20" s="210"/>
      <c r="T20" s="210"/>
      <c r="U20" s="210"/>
      <c r="V20" s="210"/>
      <c r="W20" s="210"/>
      <c r="X20" s="15"/>
    </row>
    <row r="21" spans="2:24" ht="22.5" x14ac:dyDescent="0.55000000000000004">
      <c r="B21" s="99"/>
      <c r="C21" s="217"/>
      <c r="D21" s="218"/>
      <c r="E21" s="219"/>
      <c r="F21" s="217"/>
      <c r="G21" s="218"/>
      <c r="H21" s="218"/>
      <c r="I21" s="218"/>
      <c r="J21" s="219"/>
      <c r="K21" s="49"/>
      <c r="L21" s="210"/>
      <c r="M21" s="210"/>
      <c r="N21" s="99"/>
      <c r="O21" s="150"/>
      <c r="P21" s="225"/>
      <c r="Q21" s="210"/>
      <c r="R21" s="210"/>
      <c r="S21" s="210"/>
      <c r="T21" s="210"/>
      <c r="U21" s="210"/>
      <c r="V21" s="210"/>
      <c r="W21" s="210"/>
      <c r="X21" s="15"/>
    </row>
    <row r="22" spans="2:24" ht="22.5" customHeight="1" x14ac:dyDescent="0.55000000000000004">
      <c r="B22" s="97" t="s">
        <v>34</v>
      </c>
      <c r="C22" s="220" t="s">
        <v>43</v>
      </c>
      <c r="D22" s="221"/>
      <c r="E22" s="222"/>
      <c r="F22" s="223" t="s">
        <v>104</v>
      </c>
      <c r="G22" s="221"/>
      <c r="H22" s="221"/>
      <c r="I22" s="221"/>
      <c r="J22" s="222"/>
      <c r="K22" s="152" t="s">
        <v>56</v>
      </c>
      <c r="L22" s="210"/>
      <c r="M22" s="210"/>
      <c r="N22" s="97" t="s">
        <v>82</v>
      </c>
      <c r="O22" s="148" t="s">
        <v>44</v>
      </c>
      <c r="P22" s="225">
        <v>100</v>
      </c>
      <c r="Q22" s="52" t="s">
        <v>260</v>
      </c>
      <c r="R22" s="210"/>
      <c r="S22" s="210"/>
      <c r="T22" s="210"/>
      <c r="U22" s="210"/>
      <c r="V22" s="210"/>
      <c r="W22" s="210"/>
      <c r="X22" s="15"/>
    </row>
    <row r="23" spans="2:24" ht="22.5" customHeight="1" x14ac:dyDescent="0.55000000000000004">
      <c r="B23" s="98"/>
      <c r="C23" s="220"/>
      <c r="D23" s="221"/>
      <c r="E23" s="222"/>
      <c r="F23" s="220"/>
      <c r="G23" s="221"/>
      <c r="H23" s="221"/>
      <c r="I23" s="221"/>
      <c r="J23" s="222"/>
      <c r="K23" s="153"/>
      <c r="L23" s="210"/>
      <c r="M23" s="210"/>
      <c r="N23" s="98"/>
      <c r="O23" s="149"/>
      <c r="P23" s="225"/>
      <c r="Q23" s="55" t="s">
        <v>261</v>
      </c>
      <c r="R23" s="210"/>
      <c r="S23" s="210"/>
      <c r="T23" s="210"/>
      <c r="U23" s="210"/>
      <c r="V23" s="210"/>
      <c r="W23" s="210"/>
      <c r="X23" s="15"/>
    </row>
    <row r="24" spans="2:24" ht="22.5" customHeight="1" x14ac:dyDescent="0.55000000000000004">
      <c r="B24" s="98"/>
      <c r="C24" s="220"/>
      <c r="D24" s="221"/>
      <c r="E24" s="222"/>
      <c r="F24" s="220"/>
      <c r="G24" s="221"/>
      <c r="H24" s="221"/>
      <c r="I24" s="221"/>
      <c r="J24" s="222"/>
      <c r="K24" s="153"/>
      <c r="L24" s="210"/>
      <c r="M24" s="210"/>
      <c r="N24" s="98"/>
      <c r="O24" s="149"/>
      <c r="P24" s="225"/>
      <c r="Q24" s="56" t="s">
        <v>309</v>
      </c>
      <c r="R24" s="57">
        <f>SUM(T24:T25)</f>
        <v>100</v>
      </c>
      <c r="S24" s="56" t="s">
        <v>281</v>
      </c>
      <c r="T24" s="57">
        <f>P22</f>
        <v>100</v>
      </c>
      <c r="U24" s="210"/>
      <c r="V24" s="210"/>
      <c r="W24" s="210"/>
      <c r="X24" s="15"/>
    </row>
    <row r="25" spans="2:24" ht="23.25" customHeight="1" x14ac:dyDescent="0.55000000000000004">
      <c r="B25" s="99"/>
      <c r="C25" s="220"/>
      <c r="D25" s="221"/>
      <c r="E25" s="222"/>
      <c r="F25" s="220"/>
      <c r="G25" s="221"/>
      <c r="H25" s="221"/>
      <c r="I25" s="221"/>
      <c r="J25" s="222"/>
      <c r="K25" s="154"/>
      <c r="L25" s="210"/>
      <c r="M25" s="210"/>
      <c r="N25" s="99"/>
      <c r="O25" s="150"/>
      <c r="P25" s="225"/>
      <c r="Q25" s="212" t="s">
        <v>314</v>
      </c>
      <c r="R25" s="210"/>
      <c r="S25" s="210"/>
      <c r="T25" s="210"/>
      <c r="U25" s="210"/>
      <c r="V25" s="210"/>
      <c r="W25" s="210"/>
      <c r="X25" s="15"/>
    </row>
    <row r="26" spans="2:24" ht="18.75" customHeight="1" x14ac:dyDescent="0.55000000000000004">
      <c r="B26" s="97" t="s">
        <v>40</v>
      </c>
      <c r="C26" s="217" t="s">
        <v>25</v>
      </c>
      <c r="D26" s="218"/>
      <c r="E26" s="219"/>
      <c r="F26" s="224" t="s">
        <v>41</v>
      </c>
      <c r="G26" s="218"/>
      <c r="H26" s="218"/>
      <c r="I26" s="218"/>
      <c r="J26" s="219"/>
      <c r="K26" s="152" t="s">
        <v>56</v>
      </c>
      <c r="L26" s="157" t="s">
        <v>253</v>
      </c>
      <c r="M26" s="131"/>
      <c r="N26" s="97" t="s">
        <v>21</v>
      </c>
      <c r="O26" s="97" t="s">
        <v>22</v>
      </c>
      <c r="P26" s="226">
        <f>ROUND(P19*P22,0)</f>
        <v>9500</v>
      </c>
      <c r="Q26" s="52" t="s">
        <v>260</v>
      </c>
      <c r="R26" s="210"/>
      <c r="S26" s="210"/>
      <c r="T26" s="210"/>
      <c r="U26" s="52" t="s">
        <v>260</v>
      </c>
      <c r="V26" s="210"/>
      <c r="W26" s="210"/>
      <c r="X26" s="15"/>
    </row>
    <row r="27" spans="2:24" ht="18.75" customHeight="1" x14ac:dyDescent="0.55000000000000004">
      <c r="B27" s="98"/>
      <c r="C27" s="217"/>
      <c r="D27" s="218"/>
      <c r="E27" s="219"/>
      <c r="F27" s="217"/>
      <c r="G27" s="218"/>
      <c r="H27" s="218"/>
      <c r="I27" s="218"/>
      <c r="J27" s="219"/>
      <c r="K27" s="153"/>
      <c r="L27" s="115"/>
      <c r="M27" s="116"/>
      <c r="N27" s="98"/>
      <c r="O27" s="98"/>
      <c r="P27" s="226"/>
      <c r="Q27" s="55" t="s">
        <v>261</v>
      </c>
      <c r="R27" s="210"/>
      <c r="S27" s="210"/>
      <c r="T27" s="210"/>
      <c r="U27" s="55" t="s">
        <v>262</v>
      </c>
      <c r="V27" s="210"/>
      <c r="W27" s="210"/>
      <c r="X27" s="15"/>
    </row>
    <row r="28" spans="2:24" ht="18.75" customHeight="1" x14ac:dyDescent="0.55000000000000004">
      <c r="B28" s="98"/>
      <c r="C28" s="217"/>
      <c r="D28" s="218"/>
      <c r="E28" s="219"/>
      <c r="F28" s="217"/>
      <c r="G28" s="218"/>
      <c r="H28" s="218"/>
      <c r="I28" s="218"/>
      <c r="J28" s="219"/>
      <c r="K28" s="153"/>
      <c r="L28" s="115"/>
      <c r="M28" s="116"/>
      <c r="N28" s="98"/>
      <c r="O28" s="98"/>
      <c r="P28" s="226"/>
      <c r="Q28" s="56" t="s">
        <v>310</v>
      </c>
      <c r="R28" s="57">
        <f>SUM(T28:T29)</f>
        <v>10450</v>
      </c>
      <c r="S28" s="56" t="s">
        <v>311</v>
      </c>
      <c r="T28" s="57">
        <f>P26</f>
        <v>9500</v>
      </c>
      <c r="U28" s="56" t="s">
        <v>306</v>
      </c>
      <c r="V28" s="57">
        <f>R28</f>
        <v>10450</v>
      </c>
      <c r="W28" s="56" t="str">
        <f>Q28</f>
        <v>BS_売掛金</v>
      </c>
      <c r="X28" s="57">
        <f>V28</f>
        <v>10450</v>
      </c>
    </row>
    <row r="29" spans="2:24" ht="19.5" customHeight="1" x14ac:dyDescent="0.55000000000000004">
      <c r="B29" s="99"/>
      <c r="C29" s="217"/>
      <c r="D29" s="218"/>
      <c r="E29" s="219"/>
      <c r="F29" s="217"/>
      <c r="G29" s="218"/>
      <c r="H29" s="218"/>
      <c r="I29" s="218"/>
      <c r="J29" s="219"/>
      <c r="K29" s="154"/>
      <c r="L29" s="117"/>
      <c r="M29" s="118"/>
      <c r="N29" s="99"/>
      <c r="O29" s="99"/>
      <c r="P29" s="226"/>
      <c r="Q29" s="52"/>
      <c r="R29" s="54"/>
      <c r="S29" s="65" t="s">
        <v>312</v>
      </c>
      <c r="T29" s="58">
        <f>ROUND(T28*0.1,0)</f>
        <v>950</v>
      </c>
      <c r="U29" s="52"/>
      <c r="V29" s="54"/>
      <c r="W29" s="52"/>
      <c r="X29" s="53"/>
    </row>
    <row r="30" spans="2:24" ht="22.5" x14ac:dyDescent="0.55000000000000004">
      <c r="B30" s="97" t="s">
        <v>45</v>
      </c>
      <c r="C30" s="220" t="s">
        <v>116</v>
      </c>
      <c r="D30" s="221"/>
      <c r="E30" s="222"/>
      <c r="F30" s="224" t="s">
        <v>65</v>
      </c>
      <c r="G30" s="218"/>
      <c r="H30" s="218"/>
      <c r="I30" s="218"/>
      <c r="J30" s="219"/>
      <c r="K30" s="48"/>
      <c r="L30" s="210"/>
      <c r="M30" s="210"/>
      <c r="N30" s="97"/>
      <c r="O30" s="97" t="s">
        <v>66</v>
      </c>
      <c r="P30" s="227">
        <v>70</v>
      </c>
      <c r="Q30" s="212" t="s">
        <v>313</v>
      </c>
      <c r="R30" s="210"/>
      <c r="S30" s="212"/>
      <c r="T30" s="210"/>
      <c r="U30" s="210"/>
      <c r="V30" s="210"/>
      <c r="W30" s="210"/>
      <c r="X30" s="15"/>
    </row>
    <row r="31" spans="2:24" ht="22.5" x14ac:dyDescent="0.55000000000000004">
      <c r="B31" s="98"/>
      <c r="C31" s="220"/>
      <c r="D31" s="221"/>
      <c r="E31" s="222"/>
      <c r="F31" s="217"/>
      <c r="G31" s="218"/>
      <c r="H31" s="218"/>
      <c r="I31" s="218"/>
      <c r="J31" s="219"/>
      <c r="K31" s="48"/>
      <c r="L31" s="210"/>
      <c r="M31" s="210"/>
      <c r="N31" s="98"/>
      <c r="O31" s="98"/>
      <c r="P31" s="227"/>
      <c r="Q31" s="210"/>
      <c r="R31" s="210"/>
      <c r="S31" s="210"/>
      <c r="T31" s="210"/>
      <c r="U31" s="210"/>
      <c r="V31" s="210"/>
      <c r="W31" s="210"/>
      <c r="X31" s="15"/>
    </row>
    <row r="32" spans="2:24" ht="22.5" x14ac:dyDescent="0.55000000000000004">
      <c r="B32" s="98"/>
      <c r="C32" s="220"/>
      <c r="D32" s="221"/>
      <c r="E32" s="222"/>
      <c r="F32" s="217"/>
      <c r="G32" s="218"/>
      <c r="H32" s="218"/>
      <c r="I32" s="218"/>
      <c r="J32" s="219"/>
      <c r="K32" s="48"/>
      <c r="L32" s="210"/>
      <c r="M32" s="210"/>
      <c r="N32" s="98"/>
      <c r="O32" s="98"/>
      <c r="P32" s="227"/>
      <c r="Q32" s="210"/>
      <c r="R32" s="210"/>
      <c r="S32" s="210"/>
      <c r="T32" s="210"/>
      <c r="U32" s="210"/>
      <c r="V32" s="210"/>
      <c r="W32" s="210"/>
      <c r="X32" s="15"/>
    </row>
    <row r="33" spans="2:24" ht="22.5" x14ac:dyDescent="0.55000000000000004">
      <c r="B33" s="99"/>
      <c r="C33" s="220"/>
      <c r="D33" s="221"/>
      <c r="E33" s="222"/>
      <c r="F33" s="217"/>
      <c r="G33" s="218"/>
      <c r="H33" s="218"/>
      <c r="I33" s="218"/>
      <c r="J33" s="219"/>
      <c r="K33" s="49"/>
      <c r="L33" s="210"/>
      <c r="M33" s="210"/>
      <c r="N33" s="99"/>
      <c r="O33" s="99"/>
      <c r="P33" s="227"/>
      <c r="Q33" s="210"/>
      <c r="R33" s="210"/>
      <c r="S33" s="210"/>
      <c r="T33" s="210"/>
      <c r="U33" s="210"/>
      <c r="V33" s="210"/>
      <c r="W33" s="210"/>
      <c r="X33" s="15"/>
    </row>
    <row r="34" spans="2:24" ht="22.5" x14ac:dyDescent="0.55000000000000004">
      <c r="B34" s="97" t="s">
        <v>246</v>
      </c>
      <c r="C34" s="220" t="s">
        <v>315</v>
      </c>
      <c r="D34" s="221"/>
      <c r="E34" s="222"/>
      <c r="F34" s="223" t="s">
        <v>247</v>
      </c>
      <c r="G34" s="221"/>
      <c r="H34" s="221"/>
      <c r="I34" s="221"/>
      <c r="J34" s="222"/>
      <c r="K34" s="152" t="s">
        <v>56</v>
      </c>
      <c r="L34" s="210"/>
      <c r="M34" s="210"/>
      <c r="N34" s="97" t="s">
        <v>21</v>
      </c>
      <c r="O34" s="97" t="s">
        <v>22</v>
      </c>
      <c r="P34" s="226">
        <f>ROUND(P26*P30/100,0)</f>
        <v>6650</v>
      </c>
      <c r="Q34" s="52" t="s">
        <v>260</v>
      </c>
      <c r="R34" s="210"/>
      <c r="S34" s="210"/>
      <c r="T34" s="210"/>
      <c r="U34" s="210"/>
      <c r="V34" s="210"/>
      <c r="W34" s="210"/>
      <c r="X34" s="15"/>
    </row>
    <row r="35" spans="2:24" ht="22.5" x14ac:dyDescent="0.55000000000000004">
      <c r="B35" s="98"/>
      <c r="C35" s="220"/>
      <c r="D35" s="221"/>
      <c r="E35" s="222"/>
      <c r="F35" s="220"/>
      <c r="G35" s="221"/>
      <c r="H35" s="221"/>
      <c r="I35" s="221"/>
      <c r="J35" s="222"/>
      <c r="K35" s="153"/>
      <c r="L35" s="210"/>
      <c r="M35" s="210"/>
      <c r="N35" s="98"/>
      <c r="O35" s="98"/>
      <c r="P35" s="226"/>
      <c r="Q35" s="55" t="s">
        <v>261</v>
      </c>
      <c r="R35" s="210"/>
      <c r="S35" s="210"/>
      <c r="T35" s="210"/>
      <c r="U35" s="210"/>
      <c r="V35" s="210"/>
      <c r="W35" s="210"/>
      <c r="X35" s="15"/>
    </row>
    <row r="36" spans="2:24" ht="22.5" x14ac:dyDescent="0.55000000000000004">
      <c r="B36" s="98"/>
      <c r="C36" s="220"/>
      <c r="D36" s="221"/>
      <c r="E36" s="222"/>
      <c r="F36" s="220"/>
      <c r="G36" s="221"/>
      <c r="H36" s="221"/>
      <c r="I36" s="221"/>
      <c r="J36" s="222"/>
      <c r="K36" s="153"/>
      <c r="L36" s="210"/>
      <c r="M36" s="210"/>
      <c r="N36" s="98"/>
      <c r="O36" s="98"/>
      <c r="P36" s="226"/>
      <c r="Q36" s="56" t="str">
        <f>C34</f>
        <v>PL_社内仕入高</v>
      </c>
      <c r="R36" s="57">
        <f>P34</f>
        <v>6650</v>
      </c>
      <c r="S36" s="56" t="s">
        <v>316</v>
      </c>
      <c r="T36" s="57">
        <f>P34</f>
        <v>6650</v>
      </c>
      <c r="U36" s="210"/>
      <c r="V36" s="210"/>
      <c r="W36" s="210"/>
      <c r="X36" s="15"/>
    </row>
    <row r="37" spans="2:24" ht="22.5" x14ac:dyDescent="0.55000000000000004">
      <c r="B37" s="99"/>
      <c r="C37" s="220"/>
      <c r="D37" s="221"/>
      <c r="E37" s="222"/>
      <c r="F37" s="220"/>
      <c r="G37" s="221"/>
      <c r="H37" s="221"/>
      <c r="I37" s="221"/>
      <c r="J37" s="222"/>
      <c r="K37" s="154"/>
      <c r="L37" s="210"/>
      <c r="M37" s="210"/>
      <c r="N37" s="99"/>
      <c r="O37" s="99"/>
      <c r="P37" s="226"/>
      <c r="Q37" s="52"/>
      <c r="R37" s="54"/>
      <c r="S37" s="52"/>
      <c r="T37" s="54"/>
      <c r="U37" s="210"/>
      <c r="V37" s="210"/>
      <c r="W37" s="210"/>
      <c r="X37" s="15"/>
    </row>
    <row r="38" spans="2:24" ht="22.5" x14ac:dyDescent="0.55000000000000004">
      <c r="B38" s="97" t="s">
        <v>248</v>
      </c>
      <c r="C38" s="220" t="s">
        <v>317</v>
      </c>
      <c r="D38" s="221"/>
      <c r="E38" s="222"/>
      <c r="F38" s="223" t="s">
        <v>249</v>
      </c>
      <c r="G38" s="221"/>
      <c r="H38" s="221"/>
      <c r="I38" s="221"/>
      <c r="J38" s="222"/>
      <c r="K38" s="152" t="s">
        <v>58</v>
      </c>
      <c r="L38" s="210"/>
      <c r="M38" s="210"/>
      <c r="N38" s="97" t="s">
        <v>21</v>
      </c>
      <c r="O38" s="97" t="s">
        <v>22</v>
      </c>
      <c r="P38" s="226">
        <f>P34</f>
        <v>6650</v>
      </c>
      <c r="Q38" s="52" t="s">
        <v>260</v>
      </c>
      <c r="R38" s="210"/>
      <c r="S38" s="210"/>
      <c r="T38" s="210"/>
      <c r="U38" s="210"/>
      <c r="V38" s="210"/>
      <c r="W38" s="210"/>
      <c r="X38" s="15"/>
    </row>
    <row r="39" spans="2:24" ht="22.5" x14ac:dyDescent="0.55000000000000004">
      <c r="B39" s="98"/>
      <c r="C39" s="220"/>
      <c r="D39" s="221"/>
      <c r="E39" s="222"/>
      <c r="F39" s="220"/>
      <c r="G39" s="221"/>
      <c r="H39" s="221"/>
      <c r="I39" s="221"/>
      <c r="J39" s="222"/>
      <c r="K39" s="153"/>
      <c r="L39" s="210"/>
      <c r="M39" s="210"/>
      <c r="N39" s="98"/>
      <c r="O39" s="98"/>
      <c r="P39" s="226"/>
      <c r="Q39" s="55" t="s">
        <v>261</v>
      </c>
      <c r="R39" s="210"/>
      <c r="S39" s="210"/>
      <c r="T39" s="210"/>
      <c r="U39" s="210"/>
      <c r="V39" s="210"/>
      <c r="W39" s="210"/>
      <c r="X39" s="15"/>
    </row>
    <row r="40" spans="2:24" ht="22.5" x14ac:dyDescent="0.55000000000000004">
      <c r="B40" s="98"/>
      <c r="C40" s="220"/>
      <c r="D40" s="221"/>
      <c r="E40" s="222"/>
      <c r="F40" s="220"/>
      <c r="G40" s="221"/>
      <c r="H40" s="221"/>
      <c r="I40" s="221"/>
      <c r="J40" s="222"/>
      <c r="K40" s="153"/>
      <c r="L40" s="210"/>
      <c r="M40" s="210"/>
      <c r="N40" s="98"/>
      <c r="O40" s="98"/>
      <c r="P40" s="226"/>
      <c r="Q40" s="56" t="s">
        <v>318</v>
      </c>
      <c r="R40" s="57">
        <f>P38</f>
        <v>6650</v>
      </c>
      <c r="S40" s="56" t="str">
        <f>C38</f>
        <v>PL_社内売上高</v>
      </c>
      <c r="T40" s="57">
        <f>P38</f>
        <v>6650</v>
      </c>
      <c r="U40" s="210"/>
      <c r="V40" s="210"/>
      <c r="W40" s="210"/>
      <c r="X40" s="15"/>
    </row>
    <row r="41" spans="2:24" ht="22.5" x14ac:dyDescent="0.55000000000000004">
      <c r="B41" s="99"/>
      <c r="C41" s="220"/>
      <c r="D41" s="221"/>
      <c r="E41" s="222"/>
      <c r="F41" s="220"/>
      <c r="G41" s="221"/>
      <c r="H41" s="221"/>
      <c r="I41" s="221"/>
      <c r="J41" s="222"/>
      <c r="K41" s="154"/>
      <c r="L41" s="210"/>
      <c r="M41" s="210"/>
      <c r="N41" s="99"/>
      <c r="O41" s="99"/>
      <c r="P41" s="226"/>
      <c r="Q41" s="52"/>
      <c r="R41" s="54"/>
      <c r="S41" s="52"/>
      <c r="T41" s="54"/>
      <c r="U41" s="210"/>
      <c r="V41" s="210"/>
      <c r="W41" s="210"/>
      <c r="X41" s="15"/>
    </row>
    <row r="42" spans="2:24" ht="22.5" x14ac:dyDescent="0.55000000000000004">
      <c r="B42" s="97" t="s">
        <v>265</v>
      </c>
      <c r="C42" s="223" t="s">
        <v>266</v>
      </c>
      <c r="D42" s="221"/>
      <c r="E42" s="222"/>
      <c r="F42" s="223" t="s">
        <v>267</v>
      </c>
      <c r="G42" s="221"/>
      <c r="H42" s="221"/>
      <c r="I42" s="221"/>
      <c r="J42" s="222"/>
      <c r="K42" s="152" t="s">
        <v>158</v>
      </c>
      <c r="L42" s="210"/>
      <c r="M42" s="210"/>
      <c r="N42" s="97" t="s">
        <v>21</v>
      </c>
      <c r="O42" s="97" t="s">
        <v>22</v>
      </c>
      <c r="P42" s="226">
        <f>P34</f>
        <v>6650</v>
      </c>
      <c r="Q42" s="52" t="s">
        <v>260</v>
      </c>
      <c r="R42" s="210"/>
      <c r="S42" s="210"/>
      <c r="T42" s="210"/>
      <c r="U42" s="210"/>
      <c r="V42" s="210"/>
      <c r="W42" s="210"/>
      <c r="X42" s="15"/>
    </row>
    <row r="43" spans="2:24" ht="22.5" x14ac:dyDescent="0.55000000000000004">
      <c r="B43" s="98"/>
      <c r="C43" s="220"/>
      <c r="D43" s="221"/>
      <c r="E43" s="222"/>
      <c r="F43" s="220"/>
      <c r="G43" s="221"/>
      <c r="H43" s="221"/>
      <c r="I43" s="221"/>
      <c r="J43" s="222"/>
      <c r="K43" s="153"/>
      <c r="L43" s="210"/>
      <c r="M43" s="210"/>
      <c r="N43" s="98"/>
      <c r="O43" s="98"/>
      <c r="P43" s="226"/>
      <c r="Q43" s="55" t="s">
        <v>261</v>
      </c>
      <c r="R43" s="210"/>
      <c r="S43" s="210"/>
      <c r="T43" s="210"/>
      <c r="U43" s="210"/>
      <c r="V43" s="210"/>
      <c r="W43" s="210"/>
      <c r="X43" s="15"/>
    </row>
    <row r="44" spans="2:24" ht="22.5" x14ac:dyDescent="0.55000000000000004">
      <c r="B44" s="98"/>
      <c r="C44" s="220"/>
      <c r="D44" s="221"/>
      <c r="E44" s="222"/>
      <c r="F44" s="220"/>
      <c r="G44" s="221"/>
      <c r="H44" s="221"/>
      <c r="I44" s="221"/>
      <c r="J44" s="222"/>
      <c r="K44" s="153"/>
      <c r="L44" s="210"/>
      <c r="M44" s="210"/>
      <c r="N44" s="98"/>
      <c r="O44" s="98"/>
      <c r="P44" s="226"/>
      <c r="Q44" s="56" t="s">
        <v>319</v>
      </c>
      <c r="R44" s="57">
        <f>P42</f>
        <v>6650</v>
      </c>
      <c r="S44" s="56" t="s">
        <v>320</v>
      </c>
      <c r="T44" s="57">
        <f>P42</f>
        <v>6650</v>
      </c>
      <c r="U44" s="210"/>
      <c r="V44" s="210"/>
      <c r="W44" s="210"/>
      <c r="X44" s="15"/>
    </row>
    <row r="45" spans="2:24" ht="22.5" x14ac:dyDescent="0.55000000000000004">
      <c r="B45" s="99"/>
      <c r="C45" s="220"/>
      <c r="D45" s="221"/>
      <c r="E45" s="222"/>
      <c r="F45" s="220"/>
      <c r="G45" s="221"/>
      <c r="H45" s="221"/>
      <c r="I45" s="221"/>
      <c r="J45" s="222"/>
      <c r="K45" s="154"/>
      <c r="L45" s="210"/>
      <c r="M45" s="210"/>
      <c r="N45" s="99"/>
      <c r="O45" s="99"/>
      <c r="P45" s="226"/>
      <c r="Q45" s="52"/>
      <c r="R45" s="54"/>
      <c r="S45" s="52"/>
      <c r="T45" s="54"/>
      <c r="U45" s="210"/>
      <c r="V45" s="210"/>
      <c r="W45" s="210"/>
      <c r="X45" s="15"/>
    </row>
    <row r="46" spans="2:24" ht="22.5" x14ac:dyDescent="0.55000000000000004">
      <c r="B46" s="97" t="s">
        <v>263</v>
      </c>
      <c r="C46" s="223" t="s">
        <v>250</v>
      </c>
      <c r="D46" s="221"/>
      <c r="E46" s="222"/>
      <c r="F46" s="223" t="s">
        <v>264</v>
      </c>
      <c r="G46" s="221"/>
      <c r="H46" s="221"/>
      <c r="I46" s="221"/>
      <c r="J46" s="222"/>
      <c r="K46" s="152" t="s">
        <v>158</v>
      </c>
      <c r="L46" s="210"/>
      <c r="M46" s="210"/>
      <c r="N46" s="97" t="s">
        <v>21</v>
      </c>
      <c r="O46" s="97" t="s">
        <v>22</v>
      </c>
      <c r="P46" s="226">
        <f>P38</f>
        <v>6650</v>
      </c>
      <c r="Q46" s="52" t="s">
        <v>260</v>
      </c>
      <c r="R46" s="210"/>
      <c r="S46" s="210"/>
      <c r="T46" s="210"/>
      <c r="U46" s="210"/>
      <c r="V46" s="210"/>
      <c r="W46" s="210"/>
      <c r="X46" s="15"/>
    </row>
    <row r="47" spans="2:24" ht="22.5" x14ac:dyDescent="0.55000000000000004">
      <c r="B47" s="98"/>
      <c r="C47" s="220"/>
      <c r="D47" s="221"/>
      <c r="E47" s="222"/>
      <c r="F47" s="220"/>
      <c r="G47" s="221"/>
      <c r="H47" s="221"/>
      <c r="I47" s="221"/>
      <c r="J47" s="222"/>
      <c r="K47" s="153"/>
      <c r="L47" s="210"/>
      <c r="M47" s="210"/>
      <c r="N47" s="98"/>
      <c r="O47" s="98"/>
      <c r="P47" s="226"/>
      <c r="Q47" s="55" t="s">
        <v>261</v>
      </c>
      <c r="R47" s="210"/>
      <c r="S47" s="210"/>
      <c r="T47" s="210"/>
      <c r="U47" s="210"/>
      <c r="V47" s="210"/>
      <c r="W47" s="210"/>
      <c r="X47" s="15"/>
    </row>
    <row r="48" spans="2:24" ht="22.5" x14ac:dyDescent="0.55000000000000004">
      <c r="B48" s="98"/>
      <c r="C48" s="220"/>
      <c r="D48" s="221"/>
      <c r="E48" s="222"/>
      <c r="F48" s="220"/>
      <c r="G48" s="221"/>
      <c r="H48" s="221"/>
      <c r="I48" s="221"/>
      <c r="J48" s="222"/>
      <c r="K48" s="153"/>
      <c r="L48" s="210"/>
      <c r="M48" s="210"/>
      <c r="N48" s="98"/>
      <c r="O48" s="98"/>
      <c r="P48" s="226"/>
      <c r="Q48" s="56" t="s">
        <v>316</v>
      </c>
      <c r="R48" s="57">
        <f>P46</f>
        <v>6650</v>
      </c>
      <c r="S48" s="56" t="s">
        <v>318</v>
      </c>
      <c r="T48" s="57">
        <f>P46</f>
        <v>6650</v>
      </c>
      <c r="U48" s="210"/>
      <c r="V48" s="210"/>
      <c r="W48" s="210"/>
      <c r="X48" s="15"/>
    </row>
    <row r="49" spans="2:24" ht="22.5" x14ac:dyDescent="0.55000000000000004">
      <c r="B49" s="99"/>
      <c r="C49" s="220"/>
      <c r="D49" s="221"/>
      <c r="E49" s="222"/>
      <c r="F49" s="220"/>
      <c r="G49" s="221"/>
      <c r="H49" s="221"/>
      <c r="I49" s="221"/>
      <c r="J49" s="222"/>
      <c r="K49" s="154"/>
      <c r="L49" s="210"/>
      <c r="M49" s="210"/>
      <c r="N49" s="99"/>
      <c r="O49" s="99"/>
      <c r="P49" s="226"/>
      <c r="Q49" s="52"/>
      <c r="R49" s="54"/>
      <c r="S49" s="52"/>
      <c r="T49" s="54"/>
      <c r="U49" s="210"/>
      <c r="V49" s="210"/>
      <c r="W49" s="210"/>
      <c r="X49" s="15"/>
    </row>
    <row r="50" spans="2:24" ht="22.5" x14ac:dyDescent="0.55000000000000004">
      <c r="B50" s="97" t="s">
        <v>47</v>
      </c>
      <c r="C50" s="217" t="s">
        <v>67</v>
      </c>
      <c r="D50" s="218"/>
      <c r="E50" s="219"/>
      <c r="F50" s="224" t="s">
        <v>65</v>
      </c>
      <c r="G50" s="218"/>
      <c r="H50" s="218"/>
      <c r="I50" s="218"/>
      <c r="J50" s="219"/>
      <c r="K50" s="48"/>
      <c r="L50" s="210"/>
      <c r="M50" s="210"/>
      <c r="N50" s="97"/>
      <c r="O50" s="97" t="s">
        <v>66</v>
      </c>
      <c r="P50" s="227">
        <v>10</v>
      </c>
      <c r="Q50" s="210"/>
      <c r="R50" s="210"/>
      <c r="S50" s="210"/>
      <c r="T50" s="210"/>
      <c r="U50" s="210"/>
      <c r="V50" s="210"/>
      <c r="W50" s="210"/>
      <c r="X50" s="15"/>
    </row>
    <row r="51" spans="2:24" ht="22.5" x14ac:dyDescent="0.55000000000000004">
      <c r="B51" s="98"/>
      <c r="C51" s="217"/>
      <c r="D51" s="218"/>
      <c r="E51" s="219"/>
      <c r="F51" s="217"/>
      <c r="G51" s="218"/>
      <c r="H51" s="218"/>
      <c r="I51" s="218"/>
      <c r="J51" s="219"/>
      <c r="K51" s="48"/>
      <c r="L51" s="210"/>
      <c r="M51" s="210"/>
      <c r="N51" s="98"/>
      <c r="O51" s="98"/>
      <c r="P51" s="227"/>
      <c r="Q51" s="210"/>
      <c r="R51" s="210"/>
      <c r="S51" s="210"/>
      <c r="T51" s="210"/>
      <c r="U51" s="210"/>
      <c r="V51" s="210"/>
      <c r="W51" s="210"/>
      <c r="X51" s="15"/>
    </row>
    <row r="52" spans="2:24" ht="22.5" x14ac:dyDescent="0.55000000000000004">
      <c r="B52" s="98"/>
      <c r="C52" s="217"/>
      <c r="D52" s="218"/>
      <c r="E52" s="219"/>
      <c r="F52" s="217"/>
      <c r="G52" s="218"/>
      <c r="H52" s="218"/>
      <c r="I52" s="218"/>
      <c r="J52" s="219"/>
      <c r="K52" s="48"/>
      <c r="L52" s="210"/>
      <c r="M52" s="210"/>
      <c r="N52" s="98"/>
      <c r="O52" s="98"/>
      <c r="P52" s="227"/>
      <c r="Q52" s="210"/>
      <c r="R52" s="210"/>
      <c r="S52" s="210"/>
      <c r="T52" s="210"/>
      <c r="U52" s="210"/>
      <c r="V52" s="210"/>
      <c r="W52" s="210"/>
      <c r="X52" s="15"/>
    </row>
    <row r="53" spans="2:24" ht="22.5" x14ac:dyDescent="0.55000000000000004">
      <c r="B53" s="99"/>
      <c r="C53" s="217"/>
      <c r="D53" s="218"/>
      <c r="E53" s="219"/>
      <c r="F53" s="217"/>
      <c r="G53" s="218"/>
      <c r="H53" s="218"/>
      <c r="I53" s="218"/>
      <c r="J53" s="219"/>
      <c r="K53" s="49"/>
      <c r="L53" s="210"/>
      <c r="M53" s="210"/>
      <c r="N53" s="99"/>
      <c r="O53" s="99"/>
      <c r="P53" s="227"/>
      <c r="Q53" s="210"/>
      <c r="R53" s="210"/>
      <c r="S53" s="210"/>
      <c r="T53" s="210"/>
      <c r="U53" s="210"/>
      <c r="V53" s="210"/>
      <c r="W53" s="210"/>
      <c r="X53" s="15"/>
    </row>
    <row r="54" spans="2:24" ht="22.5" x14ac:dyDescent="0.55000000000000004">
      <c r="B54" s="97" t="s">
        <v>69</v>
      </c>
      <c r="C54" s="217" t="s">
        <v>321</v>
      </c>
      <c r="D54" s="218"/>
      <c r="E54" s="219"/>
      <c r="F54" s="224" t="s">
        <v>100</v>
      </c>
      <c r="G54" s="218"/>
      <c r="H54" s="218"/>
      <c r="I54" s="218"/>
      <c r="J54" s="219"/>
      <c r="K54" s="152" t="s">
        <v>56</v>
      </c>
      <c r="L54" s="157" t="s">
        <v>254</v>
      </c>
      <c r="M54" s="131"/>
      <c r="N54" s="97" t="s">
        <v>21</v>
      </c>
      <c r="O54" s="97" t="s">
        <v>22</v>
      </c>
      <c r="P54" s="226">
        <f>ROUND(P26*P50/100,0)</f>
        <v>950</v>
      </c>
      <c r="Q54" s="52" t="s">
        <v>260</v>
      </c>
      <c r="R54" s="210"/>
      <c r="S54" s="210"/>
      <c r="T54" s="210"/>
      <c r="U54" s="52" t="s">
        <v>260</v>
      </c>
      <c r="V54" s="210"/>
      <c r="W54" s="210"/>
      <c r="X54" s="15"/>
    </row>
    <row r="55" spans="2:24" ht="22.5" x14ac:dyDescent="0.55000000000000004">
      <c r="B55" s="98"/>
      <c r="C55" s="217"/>
      <c r="D55" s="218"/>
      <c r="E55" s="219"/>
      <c r="F55" s="217"/>
      <c r="G55" s="218"/>
      <c r="H55" s="218"/>
      <c r="I55" s="218"/>
      <c r="J55" s="219"/>
      <c r="K55" s="153"/>
      <c r="L55" s="115"/>
      <c r="M55" s="116"/>
      <c r="N55" s="98"/>
      <c r="O55" s="98"/>
      <c r="P55" s="226"/>
      <c r="Q55" s="55" t="s">
        <v>261</v>
      </c>
      <c r="R55" s="210"/>
      <c r="S55" s="210"/>
      <c r="T55" s="210"/>
      <c r="U55" s="55" t="s">
        <v>268</v>
      </c>
      <c r="V55" s="210"/>
      <c r="W55" s="210"/>
      <c r="X55" s="15"/>
    </row>
    <row r="56" spans="2:24" ht="22.5" x14ac:dyDescent="0.55000000000000004">
      <c r="B56" s="98"/>
      <c r="C56" s="217"/>
      <c r="D56" s="218"/>
      <c r="E56" s="219"/>
      <c r="F56" s="217"/>
      <c r="G56" s="218"/>
      <c r="H56" s="218"/>
      <c r="I56" s="218"/>
      <c r="J56" s="219"/>
      <c r="K56" s="153"/>
      <c r="L56" s="115"/>
      <c r="M56" s="116"/>
      <c r="N56" s="98"/>
      <c r="O56" s="98"/>
      <c r="P56" s="226"/>
      <c r="Q56" s="56" t="str">
        <f>C54</f>
        <v>PL_販促費（課税）</v>
      </c>
      <c r="R56" s="57">
        <f>P54</f>
        <v>950</v>
      </c>
      <c r="S56" s="56" t="s">
        <v>303</v>
      </c>
      <c r="T56" s="57">
        <f>SUM(R56:R57)</f>
        <v>1045</v>
      </c>
      <c r="U56" s="56" t="str">
        <f>S56</f>
        <v>BS_未払金</v>
      </c>
      <c r="V56" s="57">
        <f>T56</f>
        <v>1045</v>
      </c>
      <c r="W56" s="56" t="s">
        <v>306</v>
      </c>
      <c r="X56" s="57">
        <f>V56</f>
        <v>1045</v>
      </c>
    </row>
    <row r="57" spans="2:24" ht="22.5" x14ac:dyDescent="0.55000000000000004">
      <c r="B57" s="99"/>
      <c r="C57" s="217"/>
      <c r="D57" s="218"/>
      <c r="E57" s="219"/>
      <c r="F57" s="217"/>
      <c r="G57" s="218"/>
      <c r="H57" s="218"/>
      <c r="I57" s="218"/>
      <c r="J57" s="219"/>
      <c r="K57" s="154"/>
      <c r="L57" s="117"/>
      <c r="M57" s="118"/>
      <c r="N57" s="99"/>
      <c r="O57" s="99"/>
      <c r="P57" s="226"/>
      <c r="Q57" s="56" t="s">
        <v>312</v>
      </c>
      <c r="R57" s="58">
        <f>ROUNDDOWN(R56*0.1,0)</f>
        <v>95</v>
      </c>
      <c r="S57" s="56"/>
      <c r="T57" s="58"/>
      <c r="U57" s="52"/>
      <c r="V57" s="54"/>
      <c r="W57" s="52"/>
      <c r="X57" s="53"/>
    </row>
    <row r="58" spans="2:24" ht="22.5" x14ac:dyDescent="0.55000000000000004">
      <c r="B58" s="97" t="s">
        <v>48</v>
      </c>
      <c r="C58" s="217" t="s">
        <v>70</v>
      </c>
      <c r="D58" s="218"/>
      <c r="E58" s="219"/>
      <c r="F58" s="224" t="s">
        <v>251</v>
      </c>
      <c r="G58" s="218"/>
      <c r="H58" s="218"/>
      <c r="I58" s="218"/>
      <c r="J58" s="219"/>
      <c r="K58" s="48"/>
      <c r="L58" s="210"/>
      <c r="M58" s="210"/>
      <c r="N58" s="97" t="s">
        <v>21</v>
      </c>
      <c r="O58" s="97" t="s">
        <v>22</v>
      </c>
      <c r="P58" s="226">
        <f>P34+P54</f>
        <v>7600</v>
      </c>
      <c r="Q58" s="212" t="s">
        <v>313</v>
      </c>
      <c r="R58" s="210"/>
      <c r="S58" s="210"/>
      <c r="T58" s="210"/>
      <c r="U58" s="210"/>
      <c r="V58" s="210"/>
      <c r="W58" s="210"/>
      <c r="X58" s="15"/>
    </row>
    <row r="59" spans="2:24" ht="22.5" x14ac:dyDescent="0.55000000000000004">
      <c r="B59" s="98"/>
      <c r="C59" s="217"/>
      <c r="D59" s="218"/>
      <c r="E59" s="219"/>
      <c r="F59" s="217"/>
      <c r="G59" s="218"/>
      <c r="H59" s="218"/>
      <c r="I59" s="218"/>
      <c r="J59" s="219"/>
      <c r="K59" s="48"/>
      <c r="L59" s="210"/>
      <c r="M59" s="210"/>
      <c r="N59" s="98"/>
      <c r="O59" s="98"/>
      <c r="P59" s="226"/>
      <c r="Q59" s="210"/>
      <c r="R59" s="210"/>
      <c r="S59" s="210"/>
      <c r="T59" s="210"/>
      <c r="U59" s="210"/>
      <c r="V59" s="210"/>
      <c r="W59" s="210"/>
      <c r="X59" s="15"/>
    </row>
    <row r="60" spans="2:24" ht="22.5" x14ac:dyDescent="0.55000000000000004">
      <c r="B60" s="98"/>
      <c r="C60" s="217"/>
      <c r="D60" s="218"/>
      <c r="E60" s="219"/>
      <c r="F60" s="217"/>
      <c r="G60" s="218"/>
      <c r="H60" s="218"/>
      <c r="I60" s="218"/>
      <c r="J60" s="219"/>
      <c r="K60" s="48"/>
      <c r="L60" s="210"/>
      <c r="M60" s="210"/>
      <c r="N60" s="98"/>
      <c r="O60" s="98"/>
      <c r="P60" s="226"/>
      <c r="Q60" s="210"/>
      <c r="R60" s="210"/>
      <c r="S60" s="210"/>
      <c r="T60" s="210"/>
      <c r="U60" s="210"/>
      <c r="V60" s="210"/>
      <c r="W60" s="210"/>
      <c r="X60" s="15"/>
    </row>
    <row r="61" spans="2:24" ht="22.5" x14ac:dyDescent="0.55000000000000004">
      <c r="B61" s="99"/>
      <c r="C61" s="217"/>
      <c r="D61" s="218"/>
      <c r="E61" s="219"/>
      <c r="F61" s="217"/>
      <c r="G61" s="218"/>
      <c r="H61" s="218"/>
      <c r="I61" s="218"/>
      <c r="J61" s="219"/>
      <c r="K61" s="49"/>
      <c r="L61" s="210"/>
      <c r="M61" s="210"/>
      <c r="N61" s="99"/>
      <c r="O61" s="99"/>
      <c r="P61" s="226"/>
      <c r="Q61" s="210"/>
      <c r="R61" s="210"/>
      <c r="S61" s="210"/>
      <c r="T61" s="210"/>
      <c r="U61" s="210"/>
      <c r="V61" s="210"/>
      <c r="W61" s="210"/>
      <c r="X61" s="15"/>
    </row>
    <row r="62" spans="2:24" ht="22.5" x14ac:dyDescent="0.55000000000000004">
      <c r="B62" s="97" t="s">
        <v>71</v>
      </c>
      <c r="C62" s="217" t="s">
        <v>72</v>
      </c>
      <c r="D62" s="218"/>
      <c r="E62" s="219"/>
      <c r="F62" s="224" t="s">
        <v>73</v>
      </c>
      <c r="G62" s="218"/>
      <c r="H62" s="218"/>
      <c r="I62" s="218"/>
      <c r="J62" s="219"/>
      <c r="K62" s="48"/>
      <c r="L62" s="210"/>
      <c r="M62" s="210"/>
      <c r="N62" s="97" t="s">
        <v>21</v>
      </c>
      <c r="O62" s="97" t="s">
        <v>22</v>
      </c>
      <c r="P62" s="226">
        <f>P26-P58</f>
        <v>1900</v>
      </c>
      <c r="Q62" s="210"/>
      <c r="R62" s="210"/>
      <c r="S62" s="210"/>
      <c r="T62" s="210"/>
      <c r="U62" s="210"/>
      <c r="V62" s="210"/>
      <c r="W62" s="210"/>
      <c r="X62" s="15"/>
    </row>
    <row r="63" spans="2:24" ht="22.5" x14ac:dyDescent="0.55000000000000004">
      <c r="B63" s="98"/>
      <c r="C63" s="217"/>
      <c r="D63" s="218"/>
      <c r="E63" s="219"/>
      <c r="F63" s="217"/>
      <c r="G63" s="218"/>
      <c r="H63" s="218"/>
      <c r="I63" s="218"/>
      <c r="J63" s="219"/>
      <c r="K63" s="48"/>
      <c r="L63" s="210"/>
      <c r="M63" s="210"/>
      <c r="N63" s="98"/>
      <c r="O63" s="98"/>
      <c r="P63" s="226"/>
      <c r="Q63" s="210"/>
      <c r="R63" s="210"/>
      <c r="S63" s="210"/>
      <c r="T63" s="210"/>
      <c r="U63" s="210"/>
      <c r="V63" s="210"/>
      <c r="W63" s="210"/>
      <c r="X63" s="15"/>
    </row>
    <row r="64" spans="2:24" ht="22.5" x14ac:dyDescent="0.55000000000000004">
      <c r="B64" s="98"/>
      <c r="C64" s="217"/>
      <c r="D64" s="218"/>
      <c r="E64" s="219"/>
      <c r="F64" s="217"/>
      <c r="G64" s="218"/>
      <c r="H64" s="218"/>
      <c r="I64" s="218"/>
      <c r="J64" s="219"/>
      <c r="K64" s="48"/>
      <c r="L64" s="210"/>
      <c r="M64" s="210"/>
      <c r="N64" s="98"/>
      <c r="O64" s="98"/>
      <c r="P64" s="226"/>
      <c r="Q64" s="210"/>
      <c r="R64" s="210"/>
      <c r="S64" s="210"/>
      <c r="T64" s="210"/>
      <c r="U64" s="210"/>
      <c r="V64" s="210"/>
      <c r="W64" s="210"/>
      <c r="X64" s="15"/>
    </row>
    <row r="65" spans="2:24" ht="22.5" x14ac:dyDescent="0.55000000000000004">
      <c r="B65" s="99"/>
      <c r="C65" s="217"/>
      <c r="D65" s="218"/>
      <c r="E65" s="219"/>
      <c r="F65" s="217"/>
      <c r="G65" s="218"/>
      <c r="H65" s="218"/>
      <c r="I65" s="218"/>
      <c r="J65" s="219"/>
      <c r="K65" s="49"/>
      <c r="L65" s="210"/>
      <c r="M65" s="210"/>
      <c r="N65" s="99"/>
      <c r="O65" s="99"/>
      <c r="P65" s="226"/>
      <c r="Q65" s="210"/>
      <c r="R65" s="210"/>
      <c r="S65" s="210"/>
      <c r="T65" s="210"/>
      <c r="U65" s="210"/>
      <c r="V65" s="210"/>
      <c r="W65" s="210"/>
      <c r="X65" s="15"/>
    </row>
    <row r="66" spans="2:24" ht="22.5" x14ac:dyDescent="0.55000000000000004">
      <c r="B66" s="97" t="s">
        <v>76</v>
      </c>
      <c r="C66" s="217" t="s">
        <v>74</v>
      </c>
      <c r="D66" s="218"/>
      <c r="E66" s="219"/>
      <c r="F66" s="224" t="s">
        <v>75</v>
      </c>
      <c r="G66" s="218"/>
      <c r="H66" s="218"/>
      <c r="I66" s="218"/>
      <c r="J66" s="219"/>
      <c r="K66" s="48"/>
      <c r="L66" s="210"/>
      <c r="M66" s="210"/>
      <c r="N66" s="97"/>
      <c r="O66" s="97" t="s">
        <v>66</v>
      </c>
      <c r="P66" s="227">
        <f>ROUND(P62/P$26*100,1)</f>
        <v>20</v>
      </c>
      <c r="Q66" s="210"/>
      <c r="R66" s="210"/>
      <c r="S66" s="210"/>
      <c r="T66" s="210"/>
      <c r="U66" s="210"/>
      <c r="V66" s="210"/>
      <c r="W66" s="210"/>
      <c r="X66" s="15"/>
    </row>
    <row r="67" spans="2:24" ht="22.5" x14ac:dyDescent="0.55000000000000004">
      <c r="B67" s="98"/>
      <c r="C67" s="217"/>
      <c r="D67" s="218"/>
      <c r="E67" s="219"/>
      <c r="F67" s="217"/>
      <c r="G67" s="218"/>
      <c r="H67" s="218"/>
      <c r="I67" s="218"/>
      <c r="J67" s="219"/>
      <c r="K67" s="48"/>
      <c r="L67" s="210"/>
      <c r="M67" s="210"/>
      <c r="N67" s="98"/>
      <c r="O67" s="98"/>
      <c r="P67" s="227"/>
      <c r="Q67" s="210"/>
      <c r="R67" s="210"/>
      <c r="S67" s="210"/>
      <c r="T67" s="210"/>
      <c r="U67" s="210"/>
      <c r="V67" s="210"/>
      <c r="W67" s="210"/>
      <c r="X67" s="15"/>
    </row>
    <row r="68" spans="2:24" ht="22.5" x14ac:dyDescent="0.55000000000000004">
      <c r="B68" s="98"/>
      <c r="C68" s="217"/>
      <c r="D68" s="218"/>
      <c r="E68" s="219"/>
      <c r="F68" s="217"/>
      <c r="G68" s="218"/>
      <c r="H68" s="218"/>
      <c r="I68" s="218"/>
      <c r="J68" s="219"/>
      <c r="K68" s="48"/>
      <c r="L68" s="210"/>
      <c r="M68" s="210"/>
      <c r="N68" s="98"/>
      <c r="O68" s="98"/>
      <c r="P68" s="227"/>
      <c r="Q68" s="210"/>
      <c r="R68" s="210"/>
      <c r="S68" s="210"/>
      <c r="T68" s="210"/>
      <c r="U68" s="210"/>
      <c r="V68" s="210"/>
      <c r="W68" s="210"/>
      <c r="X68" s="15"/>
    </row>
    <row r="69" spans="2:24" ht="22.5" x14ac:dyDescent="0.55000000000000004">
      <c r="B69" s="99"/>
      <c r="C69" s="217"/>
      <c r="D69" s="218"/>
      <c r="E69" s="219"/>
      <c r="F69" s="217"/>
      <c r="G69" s="218"/>
      <c r="H69" s="218"/>
      <c r="I69" s="218"/>
      <c r="J69" s="219"/>
      <c r="K69" s="49"/>
      <c r="L69" s="210"/>
      <c r="M69" s="210"/>
      <c r="N69" s="99"/>
      <c r="O69" s="99"/>
      <c r="P69" s="227"/>
      <c r="Q69" s="210"/>
      <c r="R69" s="210"/>
      <c r="S69" s="210"/>
      <c r="T69" s="210"/>
      <c r="U69" s="210"/>
      <c r="V69" s="210"/>
      <c r="W69" s="210"/>
      <c r="X69" s="15"/>
    </row>
    <row r="70" spans="2:24" ht="22.5" x14ac:dyDescent="0.55000000000000004">
      <c r="B70" s="97" t="s">
        <v>77</v>
      </c>
      <c r="C70" s="217" t="s">
        <v>322</v>
      </c>
      <c r="D70" s="218"/>
      <c r="E70" s="219"/>
      <c r="F70" s="224" t="s">
        <v>65</v>
      </c>
      <c r="G70" s="218"/>
      <c r="H70" s="218"/>
      <c r="I70" s="218"/>
      <c r="J70" s="219"/>
      <c r="K70" s="152" t="s">
        <v>56</v>
      </c>
      <c r="L70" s="157" t="s">
        <v>255</v>
      </c>
      <c r="M70" s="131"/>
      <c r="N70" s="97" t="s">
        <v>21</v>
      </c>
      <c r="O70" s="97" t="s">
        <v>22</v>
      </c>
      <c r="P70" s="226">
        <v>1500</v>
      </c>
      <c r="Q70" s="52" t="s">
        <v>260</v>
      </c>
      <c r="R70" s="210"/>
      <c r="S70" s="210"/>
      <c r="T70" s="210"/>
      <c r="U70" s="210"/>
      <c r="V70" s="210"/>
      <c r="W70" s="210"/>
      <c r="X70" s="15"/>
    </row>
    <row r="71" spans="2:24" ht="22.5" x14ac:dyDescent="0.55000000000000004">
      <c r="B71" s="98"/>
      <c r="C71" s="217"/>
      <c r="D71" s="218"/>
      <c r="E71" s="219"/>
      <c r="F71" s="217"/>
      <c r="G71" s="218"/>
      <c r="H71" s="218"/>
      <c r="I71" s="218"/>
      <c r="J71" s="219"/>
      <c r="K71" s="153"/>
      <c r="L71" s="115"/>
      <c r="M71" s="116"/>
      <c r="N71" s="98"/>
      <c r="O71" s="98"/>
      <c r="P71" s="226"/>
      <c r="Q71" s="55" t="s">
        <v>397</v>
      </c>
      <c r="R71" s="210"/>
      <c r="S71" s="210"/>
      <c r="T71" s="210"/>
      <c r="U71" s="210"/>
      <c r="V71" s="210"/>
      <c r="W71" s="210"/>
      <c r="X71" s="15"/>
    </row>
    <row r="72" spans="2:24" ht="22.5" x14ac:dyDescent="0.55000000000000004">
      <c r="B72" s="98"/>
      <c r="C72" s="217"/>
      <c r="D72" s="218"/>
      <c r="E72" s="219"/>
      <c r="F72" s="217"/>
      <c r="G72" s="218"/>
      <c r="H72" s="218"/>
      <c r="I72" s="218"/>
      <c r="J72" s="219"/>
      <c r="K72" s="153"/>
      <c r="L72" s="115"/>
      <c r="M72" s="116"/>
      <c r="N72" s="98"/>
      <c r="O72" s="98"/>
      <c r="P72" s="226"/>
      <c r="Q72" s="65" t="str">
        <f>C70</f>
        <v>PL_人件費（非課税）</v>
      </c>
      <c r="R72" s="57">
        <f>P70</f>
        <v>1500</v>
      </c>
      <c r="S72" s="56" t="s">
        <v>306</v>
      </c>
      <c r="T72" s="57">
        <f>SUM(R72:R73)</f>
        <v>1500</v>
      </c>
      <c r="U72" s="210"/>
      <c r="V72" s="210"/>
      <c r="W72" s="210"/>
      <c r="X72" s="15"/>
    </row>
    <row r="73" spans="2:24" ht="22.5" x14ac:dyDescent="0.55000000000000004">
      <c r="B73" s="99"/>
      <c r="C73" s="217"/>
      <c r="D73" s="218"/>
      <c r="E73" s="219"/>
      <c r="F73" s="217"/>
      <c r="G73" s="218"/>
      <c r="H73" s="218"/>
      <c r="I73" s="218"/>
      <c r="J73" s="219"/>
      <c r="K73" s="154"/>
      <c r="L73" s="117"/>
      <c r="M73" s="118"/>
      <c r="N73" s="99"/>
      <c r="O73" s="99"/>
      <c r="P73" s="226"/>
      <c r="Q73" s="59"/>
      <c r="R73" s="60"/>
      <c r="S73" s="59"/>
      <c r="T73" s="60"/>
      <c r="U73" s="210"/>
      <c r="V73" s="210"/>
      <c r="W73" s="210"/>
      <c r="X73" s="15"/>
    </row>
    <row r="74" spans="2:24" ht="22.5" x14ac:dyDescent="0.55000000000000004">
      <c r="B74" s="97" t="s">
        <v>78</v>
      </c>
      <c r="C74" s="217" t="s">
        <v>323</v>
      </c>
      <c r="D74" s="218"/>
      <c r="E74" s="219"/>
      <c r="F74" s="224" t="s">
        <v>65</v>
      </c>
      <c r="G74" s="218"/>
      <c r="H74" s="218"/>
      <c r="I74" s="218"/>
      <c r="J74" s="219"/>
      <c r="K74" s="152" t="s">
        <v>56</v>
      </c>
      <c r="L74" s="157" t="s">
        <v>254</v>
      </c>
      <c r="M74" s="131"/>
      <c r="N74" s="97" t="s">
        <v>21</v>
      </c>
      <c r="O74" s="97" t="s">
        <v>22</v>
      </c>
      <c r="P74" s="226">
        <v>300</v>
      </c>
      <c r="Q74" s="52" t="s">
        <v>260</v>
      </c>
      <c r="R74" s="210"/>
      <c r="S74" s="210"/>
      <c r="T74" s="210"/>
      <c r="U74" s="52" t="s">
        <v>260</v>
      </c>
      <c r="V74" s="210"/>
      <c r="W74" s="210"/>
      <c r="X74" s="15"/>
    </row>
    <row r="75" spans="2:24" ht="22.5" x14ac:dyDescent="0.55000000000000004">
      <c r="B75" s="98"/>
      <c r="C75" s="217"/>
      <c r="D75" s="218"/>
      <c r="E75" s="219"/>
      <c r="F75" s="217"/>
      <c r="G75" s="218"/>
      <c r="H75" s="218"/>
      <c r="I75" s="218"/>
      <c r="J75" s="219"/>
      <c r="K75" s="153"/>
      <c r="L75" s="115"/>
      <c r="M75" s="116"/>
      <c r="N75" s="98"/>
      <c r="O75" s="98"/>
      <c r="P75" s="226"/>
      <c r="Q75" s="55" t="s">
        <v>261</v>
      </c>
      <c r="R75" s="210"/>
      <c r="S75" s="210"/>
      <c r="T75" s="210"/>
      <c r="U75" s="55" t="s">
        <v>268</v>
      </c>
      <c r="V75" s="210"/>
      <c r="W75" s="210"/>
      <c r="X75" s="15"/>
    </row>
    <row r="76" spans="2:24" ht="22.5" x14ac:dyDescent="0.55000000000000004">
      <c r="B76" s="98"/>
      <c r="C76" s="217"/>
      <c r="D76" s="218"/>
      <c r="E76" s="219"/>
      <c r="F76" s="217"/>
      <c r="G76" s="218"/>
      <c r="H76" s="218"/>
      <c r="I76" s="218"/>
      <c r="J76" s="219"/>
      <c r="K76" s="153"/>
      <c r="L76" s="115"/>
      <c r="M76" s="116"/>
      <c r="N76" s="98"/>
      <c r="O76" s="98"/>
      <c r="P76" s="226"/>
      <c r="Q76" s="65" t="str">
        <f>C74</f>
        <v>PL_固定販管費（課税）</v>
      </c>
      <c r="R76" s="57">
        <f>P74</f>
        <v>300</v>
      </c>
      <c r="S76" s="56" t="s">
        <v>308</v>
      </c>
      <c r="T76" s="57">
        <f>SUM(R76:R77)</f>
        <v>330</v>
      </c>
      <c r="U76" s="56" t="str">
        <f>S76</f>
        <v>BS_未払金</v>
      </c>
      <c r="V76" s="57">
        <f>T76</f>
        <v>330</v>
      </c>
      <c r="W76" s="56" t="s">
        <v>306</v>
      </c>
      <c r="X76" s="57">
        <f>V76</f>
        <v>330</v>
      </c>
    </row>
    <row r="77" spans="2:24" ht="22.5" x14ac:dyDescent="0.55000000000000004">
      <c r="B77" s="99"/>
      <c r="C77" s="217"/>
      <c r="D77" s="218"/>
      <c r="E77" s="219"/>
      <c r="F77" s="217"/>
      <c r="G77" s="218"/>
      <c r="H77" s="218"/>
      <c r="I77" s="218"/>
      <c r="J77" s="219"/>
      <c r="K77" s="154"/>
      <c r="L77" s="117"/>
      <c r="M77" s="118"/>
      <c r="N77" s="99"/>
      <c r="O77" s="99"/>
      <c r="P77" s="226"/>
      <c r="Q77" s="56" t="s">
        <v>312</v>
      </c>
      <c r="R77" s="58">
        <f>ROUNDDOWN(R76*0.1,0)</f>
        <v>30</v>
      </c>
      <c r="S77" s="56"/>
      <c r="T77" s="58"/>
      <c r="U77" s="52"/>
      <c r="V77" s="54"/>
      <c r="W77" s="52"/>
      <c r="X77" s="53"/>
    </row>
    <row r="78" spans="2:24" ht="22.5" x14ac:dyDescent="0.55000000000000004">
      <c r="B78" s="97" t="s">
        <v>49</v>
      </c>
      <c r="C78" s="217" t="s">
        <v>80</v>
      </c>
      <c r="D78" s="218"/>
      <c r="E78" s="219"/>
      <c r="F78" s="224" t="s">
        <v>81</v>
      </c>
      <c r="G78" s="218"/>
      <c r="H78" s="218"/>
      <c r="I78" s="218"/>
      <c r="J78" s="219"/>
      <c r="K78" s="48"/>
      <c r="L78" s="210"/>
      <c r="M78" s="210"/>
      <c r="N78" s="97" t="s">
        <v>21</v>
      </c>
      <c r="O78" s="97" t="s">
        <v>22</v>
      </c>
      <c r="P78" s="226">
        <f>SUM(P70:P77)</f>
        <v>1800</v>
      </c>
      <c r="Q78" s="212" t="s">
        <v>313</v>
      </c>
      <c r="R78" s="210"/>
      <c r="S78" s="210"/>
      <c r="T78" s="210"/>
      <c r="U78" s="210"/>
      <c r="V78" s="210"/>
      <c r="W78" s="210"/>
      <c r="X78" s="15"/>
    </row>
    <row r="79" spans="2:24" ht="22.5" x14ac:dyDescent="0.55000000000000004">
      <c r="B79" s="98"/>
      <c r="C79" s="217"/>
      <c r="D79" s="218"/>
      <c r="E79" s="219"/>
      <c r="F79" s="217"/>
      <c r="G79" s="218"/>
      <c r="H79" s="218"/>
      <c r="I79" s="218"/>
      <c r="J79" s="219"/>
      <c r="K79" s="48"/>
      <c r="L79" s="210"/>
      <c r="M79" s="210"/>
      <c r="N79" s="98"/>
      <c r="O79" s="98"/>
      <c r="P79" s="226"/>
      <c r="Q79" s="210"/>
      <c r="R79" s="210"/>
      <c r="S79" s="210"/>
      <c r="T79" s="210"/>
      <c r="U79" s="210"/>
      <c r="V79" s="210"/>
      <c r="W79" s="210"/>
      <c r="X79" s="15"/>
    </row>
    <row r="80" spans="2:24" ht="22.5" x14ac:dyDescent="0.55000000000000004">
      <c r="B80" s="98"/>
      <c r="C80" s="217"/>
      <c r="D80" s="218"/>
      <c r="E80" s="219"/>
      <c r="F80" s="217"/>
      <c r="G80" s="218"/>
      <c r="H80" s="218"/>
      <c r="I80" s="218"/>
      <c r="J80" s="219"/>
      <c r="K80" s="48"/>
      <c r="L80" s="210"/>
      <c r="M80" s="210"/>
      <c r="N80" s="98"/>
      <c r="O80" s="98"/>
      <c r="P80" s="226"/>
      <c r="Q80" s="210"/>
      <c r="R80" s="210"/>
      <c r="S80" s="210"/>
      <c r="T80" s="210"/>
      <c r="U80" s="210"/>
      <c r="V80" s="210"/>
      <c r="W80" s="210"/>
      <c r="X80" s="15"/>
    </row>
    <row r="81" spans="2:24" ht="22.5" x14ac:dyDescent="0.55000000000000004">
      <c r="B81" s="99"/>
      <c r="C81" s="217"/>
      <c r="D81" s="218"/>
      <c r="E81" s="219"/>
      <c r="F81" s="217"/>
      <c r="G81" s="218"/>
      <c r="H81" s="218"/>
      <c r="I81" s="218"/>
      <c r="J81" s="219"/>
      <c r="K81" s="49"/>
      <c r="L81" s="210"/>
      <c r="M81" s="210"/>
      <c r="N81" s="99"/>
      <c r="O81" s="99"/>
      <c r="P81" s="226"/>
      <c r="Q81" s="210"/>
      <c r="R81" s="210"/>
      <c r="S81" s="210"/>
      <c r="T81" s="210"/>
      <c r="U81" s="210"/>
      <c r="V81" s="210"/>
      <c r="W81" s="210"/>
      <c r="X81" s="15"/>
    </row>
    <row r="82" spans="2:24" ht="22.5" x14ac:dyDescent="0.55000000000000004">
      <c r="B82" s="97" t="s">
        <v>101</v>
      </c>
      <c r="C82" s="217" t="s">
        <v>121</v>
      </c>
      <c r="D82" s="218"/>
      <c r="E82" s="219"/>
      <c r="F82" s="224" t="s">
        <v>102</v>
      </c>
      <c r="G82" s="218"/>
      <c r="H82" s="218"/>
      <c r="I82" s="218"/>
      <c r="J82" s="219"/>
      <c r="K82" s="48"/>
      <c r="L82" s="210"/>
      <c r="M82" s="210"/>
      <c r="N82" s="97" t="s">
        <v>21</v>
      </c>
      <c r="O82" s="97" t="s">
        <v>22</v>
      </c>
      <c r="P82" s="226">
        <f>P62-P78</f>
        <v>100</v>
      </c>
      <c r="Q82" s="210"/>
      <c r="R82" s="210"/>
      <c r="S82" s="210"/>
      <c r="T82" s="210"/>
      <c r="U82" s="210"/>
      <c r="V82" s="210"/>
      <c r="W82" s="210"/>
      <c r="X82" s="15"/>
    </row>
    <row r="83" spans="2:24" ht="22.5" x14ac:dyDescent="0.55000000000000004">
      <c r="B83" s="98"/>
      <c r="C83" s="217"/>
      <c r="D83" s="218"/>
      <c r="E83" s="219"/>
      <c r="F83" s="217"/>
      <c r="G83" s="218"/>
      <c r="H83" s="218"/>
      <c r="I83" s="218"/>
      <c r="J83" s="219"/>
      <c r="K83" s="48"/>
      <c r="L83" s="210"/>
      <c r="M83" s="210"/>
      <c r="N83" s="98"/>
      <c r="O83" s="98"/>
      <c r="P83" s="226"/>
      <c r="Q83" s="210"/>
      <c r="R83" s="210"/>
      <c r="S83" s="210"/>
      <c r="T83" s="210"/>
      <c r="U83" s="210"/>
      <c r="V83" s="210"/>
      <c r="W83" s="210"/>
      <c r="X83" s="15"/>
    </row>
    <row r="84" spans="2:24" ht="22.5" x14ac:dyDescent="0.55000000000000004">
      <c r="B84" s="98"/>
      <c r="C84" s="217"/>
      <c r="D84" s="218"/>
      <c r="E84" s="219"/>
      <c r="F84" s="217"/>
      <c r="G84" s="218"/>
      <c r="H84" s="218"/>
      <c r="I84" s="218"/>
      <c r="J84" s="219"/>
      <c r="K84" s="48"/>
      <c r="L84" s="210"/>
      <c r="M84" s="210"/>
      <c r="N84" s="98"/>
      <c r="O84" s="98"/>
      <c r="P84" s="226"/>
      <c r="Q84" s="210"/>
      <c r="R84" s="210"/>
      <c r="S84" s="210"/>
      <c r="T84" s="210"/>
      <c r="U84" s="210"/>
      <c r="V84" s="210"/>
      <c r="W84" s="210"/>
      <c r="X84" s="15"/>
    </row>
    <row r="85" spans="2:24" ht="22.5" x14ac:dyDescent="0.55000000000000004">
      <c r="B85" s="99"/>
      <c r="C85" s="217"/>
      <c r="D85" s="218"/>
      <c r="E85" s="219"/>
      <c r="F85" s="217"/>
      <c r="G85" s="218"/>
      <c r="H85" s="218"/>
      <c r="I85" s="218"/>
      <c r="J85" s="219"/>
      <c r="K85" s="49"/>
      <c r="L85" s="210"/>
      <c r="M85" s="210"/>
      <c r="N85" s="99"/>
      <c r="O85" s="99"/>
      <c r="P85" s="226"/>
      <c r="Q85" s="210"/>
      <c r="R85" s="210"/>
      <c r="S85" s="210"/>
      <c r="T85" s="210"/>
      <c r="U85" s="210"/>
      <c r="V85" s="210"/>
      <c r="W85" s="210"/>
      <c r="X85" s="15"/>
    </row>
    <row r="86" spans="2:24" ht="22.5" x14ac:dyDescent="0.55000000000000004">
      <c r="B86" s="97" t="s">
        <v>50</v>
      </c>
      <c r="C86" s="217" t="s">
        <v>122</v>
      </c>
      <c r="D86" s="218"/>
      <c r="E86" s="219"/>
      <c r="F86" s="224" t="s">
        <v>103</v>
      </c>
      <c r="G86" s="218"/>
      <c r="H86" s="218"/>
      <c r="I86" s="218"/>
      <c r="J86" s="219"/>
      <c r="K86" s="48"/>
      <c r="L86" s="210"/>
      <c r="M86" s="210"/>
      <c r="N86" s="97"/>
      <c r="O86" s="97" t="s">
        <v>66</v>
      </c>
      <c r="P86" s="227">
        <f>ROUND(P82/P$26*100,1)</f>
        <v>1.1000000000000001</v>
      </c>
      <c r="Q86" s="210"/>
      <c r="R86" s="210"/>
      <c r="S86" s="210"/>
      <c r="T86" s="210"/>
      <c r="U86" s="210"/>
      <c r="V86" s="210"/>
      <c r="W86" s="210"/>
      <c r="X86" s="15"/>
    </row>
    <row r="87" spans="2:24" ht="22.5" x14ac:dyDescent="0.55000000000000004">
      <c r="B87" s="98"/>
      <c r="C87" s="217"/>
      <c r="D87" s="218"/>
      <c r="E87" s="219"/>
      <c r="F87" s="217"/>
      <c r="G87" s="218"/>
      <c r="H87" s="218"/>
      <c r="I87" s="218"/>
      <c r="J87" s="219"/>
      <c r="K87" s="48"/>
      <c r="L87" s="210"/>
      <c r="M87" s="210"/>
      <c r="N87" s="98"/>
      <c r="O87" s="98"/>
      <c r="P87" s="227"/>
      <c r="Q87" s="210"/>
      <c r="R87" s="210"/>
      <c r="S87" s="210"/>
      <c r="T87" s="210"/>
      <c r="U87" s="210"/>
      <c r="V87" s="210"/>
      <c r="W87" s="210"/>
      <c r="X87" s="15"/>
    </row>
    <row r="88" spans="2:24" ht="22.5" x14ac:dyDescent="0.55000000000000004">
      <c r="B88" s="98"/>
      <c r="C88" s="217"/>
      <c r="D88" s="218"/>
      <c r="E88" s="219"/>
      <c r="F88" s="217"/>
      <c r="G88" s="218"/>
      <c r="H88" s="218"/>
      <c r="I88" s="218"/>
      <c r="J88" s="219"/>
      <c r="K88" s="48"/>
      <c r="L88" s="210"/>
      <c r="M88" s="210"/>
      <c r="N88" s="98"/>
      <c r="O88" s="98"/>
      <c r="P88" s="227"/>
      <c r="Q88" s="210"/>
      <c r="R88" s="210"/>
      <c r="S88" s="210"/>
      <c r="T88" s="210"/>
      <c r="U88" s="210"/>
      <c r="V88" s="210"/>
      <c r="W88" s="210"/>
      <c r="X88" s="15"/>
    </row>
    <row r="89" spans="2:24" ht="22.5" x14ac:dyDescent="0.55000000000000004">
      <c r="B89" s="99"/>
      <c r="C89" s="217"/>
      <c r="D89" s="218"/>
      <c r="E89" s="219"/>
      <c r="F89" s="217"/>
      <c r="G89" s="218"/>
      <c r="H89" s="218"/>
      <c r="I89" s="218"/>
      <c r="J89" s="219"/>
      <c r="K89" s="49"/>
      <c r="L89" s="215"/>
      <c r="M89" s="215"/>
      <c r="N89" s="99"/>
      <c r="O89" s="99"/>
      <c r="P89" s="227"/>
      <c r="Q89" s="215"/>
      <c r="R89" s="215"/>
      <c r="S89" s="215"/>
      <c r="T89" s="215"/>
      <c r="U89" s="215"/>
      <c r="V89" s="215"/>
      <c r="W89" s="215"/>
      <c r="X89" s="17"/>
    </row>
  </sheetData>
  <mergeCells count="140">
    <mergeCell ref="P86:P89"/>
    <mergeCell ref="P82:P85"/>
    <mergeCell ref="K34:K37"/>
    <mergeCell ref="B9:X9"/>
    <mergeCell ref="B11:X11"/>
    <mergeCell ref="B2:L2"/>
    <mergeCell ref="M2:O2"/>
    <mergeCell ref="B4:X4"/>
    <mergeCell ref="B5:X5"/>
    <mergeCell ref="C7:G7"/>
    <mergeCell ref="I7:L7"/>
    <mergeCell ref="B50:B53"/>
    <mergeCell ref="C50:E53"/>
    <mergeCell ref="F50:J53"/>
    <mergeCell ref="N50:N53"/>
    <mergeCell ref="O50:O53"/>
    <mergeCell ref="B26:B29"/>
    <mergeCell ref="C26:E29"/>
    <mergeCell ref="F26:J29"/>
    <mergeCell ref="N26:N29"/>
    <mergeCell ref="O26:O29"/>
    <mergeCell ref="B30:B33"/>
    <mergeCell ref="C30:E33"/>
    <mergeCell ref="F30:J33"/>
    <mergeCell ref="B54:B57"/>
    <mergeCell ref="C54:E57"/>
    <mergeCell ref="F54:J57"/>
    <mergeCell ref="N54:N57"/>
    <mergeCell ref="O54:O57"/>
    <mergeCell ref="B58:B61"/>
    <mergeCell ref="C58:E61"/>
    <mergeCell ref="F58:J61"/>
    <mergeCell ref="N58:N61"/>
    <mergeCell ref="O58:O61"/>
    <mergeCell ref="K54:K57"/>
    <mergeCell ref="B86:B89"/>
    <mergeCell ref="C86:E89"/>
    <mergeCell ref="F86:J89"/>
    <mergeCell ref="N86:N89"/>
    <mergeCell ref="O86:O89"/>
    <mergeCell ref="P30:P33"/>
    <mergeCell ref="P34:P37"/>
    <mergeCell ref="P50:P53"/>
    <mergeCell ref="P54:P57"/>
    <mergeCell ref="B78:B81"/>
    <mergeCell ref="C78:E81"/>
    <mergeCell ref="F78:J81"/>
    <mergeCell ref="N78:N81"/>
    <mergeCell ref="O78:O81"/>
    <mergeCell ref="B82:B85"/>
    <mergeCell ref="C82:E85"/>
    <mergeCell ref="F82:J85"/>
    <mergeCell ref="N82:N85"/>
    <mergeCell ref="O82:O85"/>
    <mergeCell ref="B70:B73"/>
    <mergeCell ref="C70:E73"/>
    <mergeCell ref="F70:J73"/>
    <mergeCell ref="N70:N73"/>
    <mergeCell ref="O70:O73"/>
    <mergeCell ref="P78:P81"/>
    <mergeCell ref="D16:H16"/>
    <mergeCell ref="P19:P21"/>
    <mergeCell ref="P22:P25"/>
    <mergeCell ref="P26:P29"/>
    <mergeCell ref="K22:K25"/>
    <mergeCell ref="K26:K29"/>
    <mergeCell ref="B14:X14"/>
    <mergeCell ref="Q16:T16"/>
    <mergeCell ref="B74:B77"/>
    <mergeCell ref="C74:E77"/>
    <mergeCell ref="F74:J77"/>
    <mergeCell ref="N74:N77"/>
    <mergeCell ref="O74:O77"/>
    <mergeCell ref="B62:B65"/>
    <mergeCell ref="C62:E65"/>
    <mergeCell ref="F62:J65"/>
    <mergeCell ref="N62:N65"/>
    <mergeCell ref="O62:O65"/>
    <mergeCell ref="B66:B69"/>
    <mergeCell ref="C66:E69"/>
    <mergeCell ref="F66:J69"/>
    <mergeCell ref="N66:N69"/>
    <mergeCell ref="O66:O69"/>
    <mergeCell ref="K70:K73"/>
    <mergeCell ref="K74:K77"/>
    <mergeCell ref="L18:M18"/>
    <mergeCell ref="L26:M29"/>
    <mergeCell ref="L54:M57"/>
    <mergeCell ref="L74:M77"/>
    <mergeCell ref="L70:M73"/>
    <mergeCell ref="P38:P41"/>
    <mergeCell ref="K38:K41"/>
    <mergeCell ref="N38:N41"/>
    <mergeCell ref="O38:O41"/>
    <mergeCell ref="P58:P61"/>
    <mergeCell ref="P62:P65"/>
    <mergeCell ref="P66:P69"/>
    <mergeCell ref="P70:P73"/>
    <mergeCell ref="P74:P77"/>
    <mergeCell ref="N34:N37"/>
    <mergeCell ref="O34:O37"/>
    <mergeCell ref="O19:O21"/>
    <mergeCell ref="N22:N25"/>
    <mergeCell ref="N30:N33"/>
    <mergeCell ref="O30:O33"/>
    <mergeCell ref="K46:K49"/>
    <mergeCell ref="B22:B25"/>
    <mergeCell ref="C22:E25"/>
    <mergeCell ref="F22:J25"/>
    <mergeCell ref="C18:E18"/>
    <mergeCell ref="F18:J18"/>
    <mergeCell ref="B19:B21"/>
    <mergeCell ref="P46:P49"/>
    <mergeCell ref="O42:O45"/>
    <mergeCell ref="P42:P45"/>
    <mergeCell ref="B46:B49"/>
    <mergeCell ref="C46:E49"/>
    <mergeCell ref="F46:J49"/>
    <mergeCell ref="N46:N49"/>
    <mergeCell ref="O46:O49"/>
    <mergeCell ref="B42:B45"/>
    <mergeCell ref="C42:E45"/>
    <mergeCell ref="F42:J45"/>
    <mergeCell ref="K42:K45"/>
    <mergeCell ref="N42:N45"/>
    <mergeCell ref="B38:B41"/>
    <mergeCell ref="C38:E41"/>
    <mergeCell ref="F38:J41"/>
    <mergeCell ref="B34:B37"/>
    <mergeCell ref="C34:E37"/>
    <mergeCell ref="F34:J37"/>
    <mergeCell ref="C19:E21"/>
    <mergeCell ref="F19:J21"/>
    <mergeCell ref="O22:O25"/>
    <mergeCell ref="N19:N21"/>
    <mergeCell ref="U16:X16"/>
    <mergeCell ref="Q17:R17"/>
    <mergeCell ref="S17:T17"/>
    <mergeCell ref="U17:V17"/>
    <mergeCell ref="W17:X17"/>
  </mergeCells>
  <phoneticPr fontId="1"/>
  <printOptions horizontalCentered="1"/>
  <pageMargins left="0" right="0" top="0.39370078740157483" bottom="0.59055118110236227" header="0.31496062992125984" footer="0.31496062992125984"/>
  <pageSetup paperSize="8" scale="50" orientation="landscape" horizontalDpi="0" verticalDpi="0" r:id="rId1"/>
  <headerFoot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1:X76"/>
  <sheetViews>
    <sheetView showGridLines="0" zoomScale="60" zoomScaleNormal="60" workbookViewId="0"/>
  </sheetViews>
  <sheetFormatPr defaultColWidth="8.75" defaultRowHeight="17.5" x14ac:dyDescent="0.55000000000000004"/>
  <cols>
    <col min="1" max="1" width="3.08203125" style="1" customWidth="1"/>
    <col min="2" max="2" width="5.83203125" style="1" customWidth="1"/>
    <col min="3" max="3" width="19.75" style="1" customWidth="1"/>
    <col min="4" max="6" width="3.83203125" style="1" customWidth="1"/>
    <col min="7" max="7" width="7.5" style="1" customWidth="1"/>
    <col min="8" max="8" width="8.75" style="1" customWidth="1"/>
    <col min="9" max="9" width="10.33203125" style="1" customWidth="1"/>
    <col min="10" max="10" width="7" style="1" customWidth="1"/>
    <col min="11" max="11" width="13.33203125" style="1" customWidth="1"/>
    <col min="12" max="12" width="10.83203125" style="1" customWidth="1"/>
    <col min="13" max="13" width="7.75" style="1" customWidth="1"/>
    <col min="14" max="14" width="6.75" style="1" customWidth="1"/>
    <col min="15" max="15" width="6.83203125" style="1" customWidth="1"/>
    <col min="16" max="16" width="10.75" style="1" customWidth="1"/>
    <col min="17" max="17" width="19.75" style="1" customWidth="1"/>
    <col min="18" max="18" width="13.75" style="1" customWidth="1"/>
    <col min="19" max="19" width="25.08203125" style="1" customWidth="1"/>
    <col min="20" max="20" width="11.25" style="1" customWidth="1"/>
    <col min="21" max="21" width="18.5" style="1" customWidth="1"/>
    <col min="22" max="22" width="13.75" style="1" customWidth="1"/>
    <col min="23" max="23" width="17.33203125" style="1" customWidth="1"/>
    <col min="24" max="24" width="13.5" style="1" customWidth="1"/>
    <col min="25" max="25" width="11.25" style="1" customWidth="1"/>
    <col min="26" max="16384" width="8.75" style="1"/>
  </cols>
  <sheetData>
    <row r="1" spans="2:24" ht="25.5" x14ac:dyDescent="0.85">
      <c r="B1" s="5" t="s">
        <v>27</v>
      </c>
      <c r="C1" s="5"/>
      <c r="D1" s="5"/>
      <c r="E1" s="5"/>
      <c r="F1" s="5"/>
      <c r="G1" s="5"/>
      <c r="H1" s="5"/>
      <c r="I1" s="5"/>
      <c r="J1" s="5"/>
      <c r="K1" s="5"/>
      <c r="L1" s="5"/>
      <c r="M1" s="5"/>
      <c r="N1" s="6"/>
      <c r="O1" s="6"/>
      <c r="P1" s="6"/>
      <c r="Q1" s="6"/>
      <c r="R1" s="6"/>
      <c r="S1" s="6"/>
      <c r="T1" s="6"/>
      <c r="U1" s="6"/>
      <c r="V1" s="6"/>
      <c r="W1" s="33"/>
      <c r="X1" s="33"/>
    </row>
    <row r="2" spans="2:24" ht="38" x14ac:dyDescent="1.25">
      <c r="B2" s="124" t="s">
        <v>28</v>
      </c>
      <c r="C2" s="124"/>
      <c r="D2" s="124"/>
      <c r="E2" s="124"/>
      <c r="F2" s="124"/>
      <c r="G2" s="124"/>
      <c r="H2" s="124"/>
      <c r="I2" s="124"/>
      <c r="J2" s="124"/>
      <c r="K2" s="124"/>
      <c r="L2" s="124"/>
      <c r="M2" s="125" t="s">
        <v>270</v>
      </c>
      <c r="N2" s="125"/>
      <c r="O2" s="125"/>
      <c r="P2" s="39" t="s">
        <v>272</v>
      </c>
      <c r="Q2" s="39"/>
      <c r="R2" s="39"/>
      <c r="S2" s="39"/>
      <c r="T2" s="39"/>
      <c r="U2" s="39"/>
      <c r="V2" s="39"/>
      <c r="W2" s="39"/>
      <c r="X2" s="7"/>
    </row>
    <row r="3" spans="2:24" ht="31.5" x14ac:dyDescent="1.05">
      <c r="B3" s="8"/>
      <c r="C3" s="29" t="s">
        <v>154</v>
      </c>
      <c r="D3" s="8"/>
      <c r="E3" s="8"/>
      <c r="F3" s="8"/>
      <c r="G3" s="8"/>
      <c r="H3" s="8"/>
      <c r="I3" s="29" t="s">
        <v>242</v>
      </c>
      <c r="J3" s="8"/>
      <c r="K3" s="8"/>
      <c r="L3" s="8"/>
      <c r="M3" s="40"/>
      <c r="N3" s="9"/>
      <c r="O3" s="9"/>
      <c r="P3" s="9"/>
      <c r="Q3" s="9"/>
      <c r="R3" s="9"/>
      <c r="S3" s="9"/>
      <c r="T3" s="9"/>
      <c r="U3" s="9"/>
      <c r="V3" s="9"/>
      <c r="W3" s="9"/>
      <c r="X3" s="10"/>
    </row>
    <row r="4" spans="2:24" ht="22.5" x14ac:dyDescent="0.55000000000000004">
      <c r="B4" s="126" t="s">
        <v>0</v>
      </c>
      <c r="C4" s="127"/>
      <c r="D4" s="127"/>
      <c r="E4" s="127"/>
      <c r="F4" s="127"/>
      <c r="G4" s="127"/>
      <c r="H4" s="127"/>
      <c r="I4" s="127"/>
      <c r="J4" s="127"/>
      <c r="K4" s="127"/>
      <c r="L4" s="127"/>
      <c r="M4" s="127"/>
      <c r="N4" s="127"/>
      <c r="O4" s="127"/>
      <c r="P4" s="127"/>
      <c r="Q4" s="127"/>
      <c r="R4" s="127"/>
      <c r="S4" s="127"/>
      <c r="T4" s="127"/>
      <c r="U4" s="127"/>
      <c r="V4" s="127"/>
      <c r="W4" s="127"/>
      <c r="X4" s="128"/>
    </row>
    <row r="5" spans="2:24" ht="67.900000000000006" customHeight="1" x14ac:dyDescent="0.55000000000000004">
      <c r="B5" s="80" t="s">
        <v>118</v>
      </c>
      <c r="C5" s="81"/>
      <c r="D5" s="81"/>
      <c r="E5" s="81"/>
      <c r="F5" s="81"/>
      <c r="G5" s="81"/>
      <c r="H5" s="81"/>
      <c r="I5" s="81"/>
      <c r="J5" s="81"/>
      <c r="K5" s="81"/>
      <c r="L5" s="81"/>
      <c r="M5" s="81"/>
      <c r="N5" s="81"/>
      <c r="O5" s="81"/>
      <c r="P5" s="81"/>
      <c r="Q5" s="81"/>
      <c r="R5" s="81"/>
      <c r="S5" s="81"/>
      <c r="T5" s="81"/>
      <c r="U5" s="81"/>
      <c r="V5" s="81"/>
      <c r="W5" s="81"/>
      <c r="X5" s="82"/>
    </row>
    <row r="6" spans="2:24" ht="6" customHeight="1" x14ac:dyDescent="0.55000000000000004"/>
    <row r="7" spans="2:24" ht="28.5" x14ac:dyDescent="0.95">
      <c r="B7" s="12">
        <v>2</v>
      </c>
      <c r="C7" s="120" t="s">
        <v>157</v>
      </c>
      <c r="D7" s="121"/>
      <c r="E7" s="121"/>
      <c r="F7" s="121"/>
      <c r="G7" s="122"/>
      <c r="H7" s="11">
        <v>1</v>
      </c>
      <c r="I7" s="123" t="s">
        <v>24</v>
      </c>
      <c r="J7" s="123"/>
      <c r="K7" s="123"/>
      <c r="L7" s="123"/>
      <c r="M7" s="30"/>
      <c r="N7" s="30"/>
      <c r="O7" s="30"/>
      <c r="P7" s="30"/>
      <c r="Q7" s="30"/>
      <c r="R7" s="30"/>
      <c r="S7" s="30"/>
      <c r="T7" s="30"/>
      <c r="U7" s="30"/>
      <c r="V7" s="30"/>
      <c r="W7" s="30"/>
      <c r="X7" s="31"/>
    </row>
    <row r="8" spans="2:24" ht="7.15" customHeight="1" x14ac:dyDescent="0.55000000000000004">
      <c r="B8" s="14"/>
      <c r="X8" s="15"/>
    </row>
    <row r="9" spans="2:24" ht="81.400000000000006" customHeight="1" x14ac:dyDescent="0.55000000000000004">
      <c r="B9" s="77" t="s">
        <v>112</v>
      </c>
      <c r="C9" s="78"/>
      <c r="D9" s="78"/>
      <c r="E9" s="78"/>
      <c r="F9" s="78"/>
      <c r="G9" s="78"/>
      <c r="H9" s="78"/>
      <c r="I9" s="78"/>
      <c r="J9" s="78"/>
      <c r="K9" s="78"/>
      <c r="L9" s="78"/>
      <c r="M9" s="78"/>
      <c r="N9" s="78"/>
      <c r="O9" s="78"/>
      <c r="P9" s="78"/>
      <c r="Q9" s="78"/>
      <c r="R9" s="78"/>
      <c r="S9" s="78"/>
      <c r="T9" s="78"/>
      <c r="U9" s="78"/>
      <c r="V9" s="78"/>
      <c r="W9" s="78"/>
      <c r="X9" s="79"/>
    </row>
    <row r="10" spans="2:24" x14ac:dyDescent="0.55000000000000004">
      <c r="B10" s="14"/>
      <c r="X10" s="15"/>
    </row>
    <row r="11" spans="2:24" ht="103.15" customHeight="1" x14ac:dyDescent="0.55000000000000004">
      <c r="B11" s="80" t="s">
        <v>300</v>
      </c>
      <c r="C11" s="81"/>
      <c r="D11" s="81"/>
      <c r="E11" s="81"/>
      <c r="F11" s="81"/>
      <c r="G11" s="81"/>
      <c r="H11" s="81"/>
      <c r="I11" s="81"/>
      <c r="J11" s="81"/>
      <c r="K11" s="81"/>
      <c r="L11" s="81"/>
      <c r="M11" s="81"/>
      <c r="N11" s="81"/>
      <c r="O11" s="81"/>
      <c r="P11" s="81"/>
      <c r="Q11" s="81"/>
      <c r="R11" s="81"/>
      <c r="S11" s="81"/>
      <c r="T11" s="81"/>
      <c r="U11" s="81"/>
      <c r="V11" s="81"/>
      <c r="W11" s="81"/>
      <c r="X11" s="82"/>
    </row>
    <row r="12" spans="2:24" ht="19.899999999999999" customHeight="1" x14ac:dyDescent="0.55000000000000004">
      <c r="B12" s="204"/>
      <c r="C12" s="205"/>
      <c r="D12" s="205"/>
      <c r="E12" s="205"/>
      <c r="F12" s="205"/>
      <c r="G12" s="205"/>
      <c r="H12" s="205"/>
      <c r="I12" s="205"/>
      <c r="J12" s="205"/>
      <c r="K12" s="205"/>
      <c r="L12" s="205"/>
      <c r="M12" s="205"/>
      <c r="N12" s="205"/>
      <c r="O12" s="205"/>
      <c r="P12" s="205"/>
      <c r="Q12" s="205"/>
      <c r="R12" s="205"/>
      <c r="S12" s="205"/>
      <c r="T12" s="205"/>
      <c r="U12" s="205"/>
      <c r="V12" s="205"/>
      <c r="W12" s="205"/>
      <c r="X12" s="206"/>
    </row>
    <row r="13" spans="2:24" ht="19.899999999999999" customHeight="1" thickBot="1" x14ac:dyDescent="0.6">
      <c r="B13" s="43"/>
      <c r="C13" s="211"/>
      <c r="D13" s="211"/>
      <c r="E13" s="211"/>
      <c r="F13" s="211"/>
      <c r="G13" s="211"/>
      <c r="H13" s="211"/>
      <c r="I13" s="211"/>
      <c r="J13" s="211"/>
      <c r="K13" s="211"/>
      <c r="L13" s="211"/>
      <c r="M13" s="211"/>
      <c r="N13" s="211"/>
      <c r="O13" s="211"/>
      <c r="P13" s="211"/>
      <c r="Q13" s="211"/>
      <c r="R13" s="211"/>
      <c r="S13" s="211"/>
      <c r="T13" s="211"/>
      <c r="U13" s="211"/>
      <c r="V13" s="211"/>
      <c r="W13" s="211"/>
      <c r="X13" s="45"/>
    </row>
    <row r="14" spans="2:24" ht="25.5" customHeight="1" thickBot="1" x14ac:dyDescent="0.6">
      <c r="B14" s="83" t="s">
        <v>273</v>
      </c>
      <c r="C14" s="84"/>
      <c r="D14" s="84"/>
      <c r="E14" s="84"/>
      <c r="F14" s="84"/>
      <c r="G14" s="84"/>
      <c r="H14" s="84"/>
      <c r="I14" s="84"/>
      <c r="J14" s="84"/>
      <c r="K14" s="84"/>
      <c r="L14" s="84"/>
      <c r="M14" s="84"/>
      <c r="N14" s="84"/>
      <c r="O14" s="84"/>
      <c r="P14" s="84"/>
      <c r="Q14" s="84"/>
      <c r="R14" s="84"/>
      <c r="S14" s="84"/>
      <c r="T14" s="84"/>
      <c r="U14" s="84"/>
      <c r="V14" s="84"/>
      <c r="W14" s="84"/>
      <c r="X14" s="85"/>
    </row>
    <row r="15" spans="2:24" ht="19.899999999999999" customHeight="1" thickBot="1" x14ac:dyDescent="0.6">
      <c r="B15" s="43"/>
      <c r="C15" s="211"/>
      <c r="D15" s="211"/>
      <c r="E15" s="211"/>
      <c r="F15" s="211"/>
      <c r="G15" s="211"/>
      <c r="H15" s="211"/>
      <c r="I15" s="211"/>
      <c r="J15" s="211"/>
      <c r="K15" s="211"/>
      <c r="L15" s="211"/>
      <c r="M15" s="211"/>
      <c r="N15" s="211"/>
      <c r="O15" s="211"/>
      <c r="P15" s="211"/>
      <c r="Q15" s="211"/>
      <c r="R15" s="211"/>
      <c r="S15" s="211"/>
      <c r="T15" s="211"/>
      <c r="U15" s="211"/>
      <c r="V15" s="211"/>
      <c r="W15" s="211"/>
      <c r="X15" s="45"/>
    </row>
    <row r="16" spans="2:24" ht="19.899999999999999" customHeight="1" thickBot="1" x14ac:dyDescent="0.6">
      <c r="B16" s="43"/>
      <c r="C16" s="41" t="s">
        <v>243</v>
      </c>
      <c r="D16" s="89" t="s">
        <v>58</v>
      </c>
      <c r="E16" s="138"/>
      <c r="F16" s="138"/>
      <c r="G16" s="138"/>
      <c r="H16" s="90"/>
      <c r="I16" s="211"/>
      <c r="J16" s="211"/>
      <c r="K16" s="211"/>
      <c r="L16" s="211"/>
      <c r="M16" s="211"/>
      <c r="N16" s="211"/>
      <c r="O16" s="211"/>
      <c r="P16" s="211"/>
      <c r="Q16" s="151" t="s">
        <v>256</v>
      </c>
      <c r="R16" s="151"/>
      <c r="S16" s="151"/>
      <c r="T16" s="151"/>
      <c r="U16" s="151" t="s">
        <v>257</v>
      </c>
      <c r="V16" s="151"/>
      <c r="W16" s="151"/>
      <c r="X16" s="151"/>
    </row>
    <row r="17" spans="2:24" ht="19.899999999999999" customHeight="1" x14ac:dyDescent="0.55000000000000004">
      <c r="B17" s="43"/>
      <c r="C17" s="211"/>
      <c r="D17" s="211"/>
      <c r="E17" s="211"/>
      <c r="F17" s="211"/>
      <c r="G17" s="211"/>
      <c r="H17" s="211"/>
      <c r="I17" s="211"/>
      <c r="J17" s="211"/>
      <c r="K17" s="211"/>
      <c r="L17" s="211"/>
      <c r="M17" s="211"/>
      <c r="N17" s="211"/>
      <c r="O17" s="211"/>
      <c r="P17" s="211"/>
      <c r="Q17" s="151" t="s">
        <v>168</v>
      </c>
      <c r="R17" s="151"/>
      <c r="S17" s="151" t="s">
        <v>258</v>
      </c>
      <c r="T17" s="151"/>
      <c r="U17" s="151" t="s">
        <v>168</v>
      </c>
      <c r="V17" s="151"/>
      <c r="W17" s="151" t="s">
        <v>258</v>
      </c>
      <c r="X17" s="151"/>
    </row>
    <row r="18" spans="2:24" ht="22.5" x14ac:dyDescent="0.55000000000000004">
      <c r="B18" s="51" t="s">
        <v>1</v>
      </c>
      <c r="C18" s="155" t="s">
        <v>2</v>
      </c>
      <c r="D18" s="216"/>
      <c r="E18" s="156"/>
      <c r="F18" s="155" t="s">
        <v>12</v>
      </c>
      <c r="G18" s="216"/>
      <c r="H18" s="216"/>
      <c r="I18" s="216"/>
      <c r="J18" s="156"/>
      <c r="K18" s="35" t="s">
        <v>245</v>
      </c>
      <c r="L18" s="155" t="s">
        <v>252</v>
      </c>
      <c r="M18" s="156"/>
      <c r="N18" s="35" t="s">
        <v>3</v>
      </c>
      <c r="O18" s="35" t="s">
        <v>4</v>
      </c>
      <c r="P18" s="35" t="s">
        <v>5</v>
      </c>
      <c r="Q18" s="52" t="s">
        <v>259</v>
      </c>
      <c r="R18" s="52" t="s">
        <v>4</v>
      </c>
      <c r="S18" s="52" t="s">
        <v>259</v>
      </c>
      <c r="T18" s="52" t="s">
        <v>4</v>
      </c>
      <c r="U18" s="52" t="s">
        <v>259</v>
      </c>
      <c r="V18" s="52" t="s">
        <v>4</v>
      </c>
      <c r="W18" s="52" t="s">
        <v>259</v>
      </c>
      <c r="X18" s="52" t="s">
        <v>4</v>
      </c>
    </row>
    <row r="19" spans="2:24" ht="22.5" customHeight="1" x14ac:dyDescent="0.55000000000000004">
      <c r="B19" s="97" t="s">
        <v>274</v>
      </c>
      <c r="C19" s="220" t="s">
        <v>43</v>
      </c>
      <c r="D19" s="221"/>
      <c r="E19" s="222"/>
      <c r="F19" s="223" t="s">
        <v>104</v>
      </c>
      <c r="G19" s="221"/>
      <c r="H19" s="221"/>
      <c r="I19" s="221"/>
      <c r="J19" s="222"/>
      <c r="K19" s="152" t="s">
        <v>56</v>
      </c>
      <c r="L19" s="210"/>
      <c r="M19" s="210"/>
      <c r="N19" s="97" t="s">
        <v>82</v>
      </c>
      <c r="O19" s="148" t="s">
        <v>44</v>
      </c>
      <c r="P19" s="225">
        <v>100</v>
      </c>
      <c r="Q19" s="210"/>
      <c r="R19" s="210"/>
      <c r="S19" s="210"/>
      <c r="T19" s="210"/>
      <c r="U19" s="210"/>
      <c r="V19" s="210"/>
      <c r="W19" s="210"/>
      <c r="X19" s="15"/>
    </row>
    <row r="20" spans="2:24" ht="22.5" customHeight="1" x14ac:dyDescent="0.55000000000000004">
      <c r="B20" s="98"/>
      <c r="C20" s="220"/>
      <c r="D20" s="221"/>
      <c r="E20" s="222"/>
      <c r="F20" s="220"/>
      <c r="G20" s="221"/>
      <c r="H20" s="221"/>
      <c r="I20" s="221"/>
      <c r="J20" s="222"/>
      <c r="K20" s="153"/>
      <c r="L20" s="210"/>
      <c r="M20" s="210"/>
      <c r="N20" s="98"/>
      <c r="O20" s="149"/>
      <c r="P20" s="225"/>
      <c r="Q20" s="210"/>
      <c r="R20" s="210"/>
      <c r="S20" s="210"/>
      <c r="T20" s="210"/>
      <c r="U20" s="210"/>
      <c r="V20" s="210"/>
      <c r="W20" s="210"/>
      <c r="X20" s="15"/>
    </row>
    <row r="21" spans="2:24" ht="22.5" customHeight="1" x14ac:dyDescent="0.55000000000000004">
      <c r="B21" s="98"/>
      <c r="C21" s="220"/>
      <c r="D21" s="221"/>
      <c r="E21" s="222"/>
      <c r="F21" s="220"/>
      <c r="G21" s="221"/>
      <c r="H21" s="221"/>
      <c r="I21" s="221"/>
      <c r="J21" s="222"/>
      <c r="K21" s="153"/>
      <c r="L21" s="210"/>
      <c r="M21" s="210"/>
      <c r="N21" s="98"/>
      <c r="O21" s="149"/>
      <c r="P21" s="225"/>
      <c r="Q21" s="210"/>
      <c r="R21" s="210"/>
      <c r="S21" s="210"/>
      <c r="T21" s="210"/>
      <c r="U21" s="210"/>
      <c r="V21" s="210"/>
      <c r="W21" s="210"/>
      <c r="X21" s="15"/>
    </row>
    <row r="22" spans="2:24" ht="23.25" customHeight="1" x14ac:dyDescent="0.55000000000000004">
      <c r="B22" s="99"/>
      <c r="C22" s="220"/>
      <c r="D22" s="221"/>
      <c r="E22" s="222"/>
      <c r="F22" s="220"/>
      <c r="G22" s="221"/>
      <c r="H22" s="221"/>
      <c r="I22" s="221"/>
      <c r="J22" s="222"/>
      <c r="K22" s="154"/>
      <c r="L22" s="210"/>
      <c r="M22" s="210"/>
      <c r="N22" s="99"/>
      <c r="O22" s="150"/>
      <c r="P22" s="225"/>
      <c r="Q22" s="210"/>
      <c r="R22" s="210"/>
      <c r="S22" s="210"/>
      <c r="T22" s="210"/>
      <c r="U22" s="210"/>
      <c r="V22" s="210"/>
      <c r="W22" s="210"/>
      <c r="X22" s="15"/>
    </row>
    <row r="23" spans="2:24" ht="18.75" customHeight="1" x14ac:dyDescent="0.55000000000000004">
      <c r="B23" s="97" t="s">
        <v>275</v>
      </c>
      <c r="C23" s="217" t="s">
        <v>83</v>
      </c>
      <c r="D23" s="218"/>
      <c r="E23" s="219"/>
      <c r="F23" s="224" t="s">
        <v>109</v>
      </c>
      <c r="G23" s="218"/>
      <c r="H23" s="218"/>
      <c r="I23" s="218"/>
      <c r="J23" s="219"/>
      <c r="K23" s="152" t="s">
        <v>58</v>
      </c>
      <c r="L23" s="157"/>
      <c r="M23" s="131"/>
      <c r="N23" s="97"/>
      <c r="O23" s="97" t="s">
        <v>44</v>
      </c>
      <c r="P23" s="226">
        <v>200</v>
      </c>
      <c r="Q23" s="162" t="s">
        <v>301</v>
      </c>
      <c r="R23" s="228"/>
      <c r="S23" s="228"/>
      <c r="T23" s="228"/>
      <c r="U23" s="228"/>
      <c r="V23" s="228"/>
      <c r="W23" s="210"/>
      <c r="X23" s="15"/>
    </row>
    <row r="24" spans="2:24" ht="18.75" customHeight="1" x14ac:dyDescent="0.55000000000000004">
      <c r="B24" s="98"/>
      <c r="C24" s="217"/>
      <c r="D24" s="218"/>
      <c r="E24" s="219"/>
      <c r="F24" s="217"/>
      <c r="G24" s="218"/>
      <c r="H24" s="218"/>
      <c r="I24" s="218"/>
      <c r="J24" s="219"/>
      <c r="K24" s="153"/>
      <c r="L24" s="115"/>
      <c r="M24" s="116"/>
      <c r="N24" s="98"/>
      <c r="O24" s="98"/>
      <c r="P24" s="226"/>
      <c r="Q24" s="162"/>
      <c r="R24" s="228"/>
      <c r="S24" s="228"/>
      <c r="T24" s="228"/>
      <c r="U24" s="228"/>
      <c r="V24" s="228"/>
      <c r="W24" s="210"/>
      <c r="X24" s="15"/>
    </row>
    <row r="25" spans="2:24" ht="18.75" customHeight="1" x14ac:dyDescent="0.55000000000000004">
      <c r="B25" s="98"/>
      <c r="C25" s="217"/>
      <c r="D25" s="218"/>
      <c r="E25" s="219"/>
      <c r="F25" s="217"/>
      <c r="G25" s="218"/>
      <c r="H25" s="218"/>
      <c r="I25" s="218"/>
      <c r="J25" s="219"/>
      <c r="K25" s="153"/>
      <c r="L25" s="115"/>
      <c r="M25" s="116"/>
      <c r="N25" s="98"/>
      <c r="O25" s="98"/>
      <c r="P25" s="226"/>
      <c r="Q25" s="210"/>
      <c r="R25" s="210"/>
      <c r="S25" s="210"/>
      <c r="T25" s="210"/>
      <c r="U25" s="210"/>
      <c r="V25" s="210"/>
      <c r="W25" s="210"/>
      <c r="X25" s="15"/>
    </row>
    <row r="26" spans="2:24" ht="19.5" customHeight="1" x14ac:dyDescent="0.55000000000000004">
      <c r="B26" s="99"/>
      <c r="C26" s="217"/>
      <c r="D26" s="218"/>
      <c r="E26" s="219"/>
      <c r="F26" s="217"/>
      <c r="G26" s="218"/>
      <c r="H26" s="218"/>
      <c r="I26" s="218"/>
      <c r="J26" s="219"/>
      <c r="K26" s="154"/>
      <c r="L26" s="117"/>
      <c r="M26" s="118"/>
      <c r="N26" s="99"/>
      <c r="O26" s="99"/>
      <c r="P26" s="226"/>
      <c r="Q26" s="210"/>
      <c r="R26" s="210"/>
      <c r="S26" s="210"/>
      <c r="T26" s="210"/>
      <c r="U26" s="210"/>
      <c r="V26" s="210"/>
      <c r="W26" s="210"/>
      <c r="X26" s="15"/>
    </row>
    <row r="27" spans="2:24" ht="22.5" customHeight="1" x14ac:dyDescent="0.55000000000000004">
      <c r="B27" s="97" t="s">
        <v>276</v>
      </c>
      <c r="C27" s="217" t="s">
        <v>84</v>
      </c>
      <c r="D27" s="218"/>
      <c r="E27" s="219"/>
      <c r="F27" s="224" t="s">
        <v>65</v>
      </c>
      <c r="G27" s="218"/>
      <c r="H27" s="218"/>
      <c r="I27" s="218"/>
      <c r="J27" s="219"/>
      <c r="K27" s="152" t="s">
        <v>58</v>
      </c>
      <c r="L27" s="210"/>
      <c r="M27" s="210"/>
      <c r="N27" s="97"/>
      <c r="O27" s="97" t="s">
        <v>44</v>
      </c>
      <c r="P27" s="226">
        <v>300</v>
      </c>
      <c r="Q27" s="52" t="s">
        <v>260</v>
      </c>
      <c r="R27" s="210"/>
      <c r="S27" s="210"/>
      <c r="T27" s="210"/>
      <c r="U27" s="210"/>
      <c r="V27" s="210"/>
      <c r="W27" s="210"/>
      <c r="X27" s="15"/>
    </row>
    <row r="28" spans="2:24" ht="22.5" x14ac:dyDescent="0.55000000000000004">
      <c r="B28" s="98"/>
      <c r="C28" s="217"/>
      <c r="D28" s="218"/>
      <c r="E28" s="219"/>
      <c r="F28" s="217"/>
      <c r="G28" s="218"/>
      <c r="H28" s="218"/>
      <c r="I28" s="218"/>
      <c r="J28" s="219"/>
      <c r="K28" s="153"/>
      <c r="L28" s="210"/>
      <c r="M28" s="210"/>
      <c r="N28" s="98"/>
      <c r="O28" s="98"/>
      <c r="P28" s="226"/>
      <c r="Q28" s="55" t="s">
        <v>261</v>
      </c>
      <c r="R28" s="210"/>
      <c r="S28" s="210"/>
      <c r="T28" s="210"/>
      <c r="U28" s="210"/>
      <c r="V28" s="210"/>
      <c r="W28" s="210"/>
      <c r="X28" s="15"/>
    </row>
    <row r="29" spans="2:24" ht="22.5" x14ac:dyDescent="0.55000000000000004">
      <c r="B29" s="98"/>
      <c r="C29" s="217"/>
      <c r="D29" s="218"/>
      <c r="E29" s="219"/>
      <c r="F29" s="217"/>
      <c r="G29" s="218"/>
      <c r="H29" s="218"/>
      <c r="I29" s="218"/>
      <c r="J29" s="219"/>
      <c r="K29" s="153"/>
      <c r="L29" s="210"/>
      <c r="M29" s="210"/>
      <c r="N29" s="98"/>
      <c r="O29" s="98"/>
      <c r="P29" s="226"/>
      <c r="Q29" s="56" t="s">
        <v>307</v>
      </c>
      <c r="R29" s="57">
        <f>SUM(T29:T30)</f>
        <v>300</v>
      </c>
      <c r="S29" s="56" t="s">
        <v>282</v>
      </c>
      <c r="T29" s="57">
        <f>P27</f>
        <v>300</v>
      </c>
      <c r="U29" s="210"/>
      <c r="V29" s="210"/>
      <c r="W29" s="210"/>
      <c r="X29" s="15"/>
    </row>
    <row r="30" spans="2:24" ht="22.5" x14ac:dyDescent="0.55000000000000004">
      <c r="B30" s="99"/>
      <c r="C30" s="217"/>
      <c r="D30" s="218"/>
      <c r="E30" s="219"/>
      <c r="F30" s="217"/>
      <c r="G30" s="218"/>
      <c r="H30" s="218"/>
      <c r="I30" s="218"/>
      <c r="J30" s="219"/>
      <c r="K30" s="154"/>
      <c r="L30" s="210"/>
      <c r="M30" s="210"/>
      <c r="N30" s="99"/>
      <c r="O30" s="99"/>
      <c r="P30" s="226"/>
      <c r="Q30" s="212" t="s">
        <v>314</v>
      </c>
      <c r="R30" s="210"/>
      <c r="S30" s="210"/>
      <c r="T30" s="210"/>
      <c r="U30" s="210"/>
      <c r="V30" s="210"/>
      <c r="W30" s="210"/>
      <c r="X30" s="15"/>
    </row>
    <row r="31" spans="2:24" ht="22.5" customHeight="1" x14ac:dyDescent="0.55000000000000004">
      <c r="B31" s="97" t="s">
        <v>277</v>
      </c>
      <c r="C31" s="220" t="s">
        <v>107</v>
      </c>
      <c r="D31" s="221"/>
      <c r="E31" s="222"/>
      <c r="F31" s="223" t="s">
        <v>278</v>
      </c>
      <c r="G31" s="221"/>
      <c r="H31" s="221"/>
      <c r="I31" s="221"/>
      <c r="J31" s="222"/>
      <c r="K31" s="152" t="s">
        <v>58</v>
      </c>
      <c r="L31" s="210"/>
      <c r="M31" s="210"/>
      <c r="N31" s="97"/>
      <c r="O31" s="97" t="s">
        <v>44</v>
      </c>
      <c r="P31" s="226">
        <f>P19</f>
        <v>100</v>
      </c>
      <c r="Q31" s="52" t="s">
        <v>260</v>
      </c>
      <c r="R31" s="210"/>
      <c r="S31" s="210"/>
      <c r="T31" s="210"/>
      <c r="U31" s="210"/>
      <c r="V31" s="210"/>
      <c r="W31" s="210"/>
      <c r="X31" s="15"/>
    </row>
    <row r="32" spans="2:24" ht="22.5" x14ac:dyDescent="0.55000000000000004">
      <c r="B32" s="98"/>
      <c r="C32" s="220"/>
      <c r="D32" s="221"/>
      <c r="E32" s="222"/>
      <c r="F32" s="220"/>
      <c r="G32" s="221"/>
      <c r="H32" s="221"/>
      <c r="I32" s="221"/>
      <c r="J32" s="222"/>
      <c r="K32" s="153"/>
      <c r="L32" s="210"/>
      <c r="M32" s="210"/>
      <c r="N32" s="98"/>
      <c r="O32" s="98"/>
      <c r="P32" s="226"/>
      <c r="Q32" s="55" t="s">
        <v>261</v>
      </c>
      <c r="R32" s="210"/>
      <c r="S32" s="210"/>
      <c r="T32" s="210"/>
      <c r="U32" s="210"/>
      <c r="V32" s="210"/>
      <c r="W32" s="210"/>
      <c r="X32" s="15"/>
    </row>
    <row r="33" spans="2:24" ht="22.5" x14ac:dyDescent="0.55000000000000004">
      <c r="B33" s="98"/>
      <c r="C33" s="220"/>
      <c r="D33" s="221"/>
      <c r="E33" s="222"/>
      <c r="F33" s="220"/>
      <c r="G33" s="221"/>
      <c r="H33" s="221"/>
      <c r="I33" s="221"/>
      <c r="J33" s="222"/>
      <c r="K33" s="153"/>
      <c r="L33" s="210"/>
      <c r="M33" s="210"/>
      <c r="N33" s="98"/>
      <c r="O33" s="98"/>
      <c r="P33" s="226"/>
      <c r="Q33" s="56" t="s">
        <v>283</v>
      </c>
      <c r="R33" s="57">
        <f>P31</f>
        <v>100</v>
      </c>
      <c r="S33" s="56" t="s">
        <v>307</v>
      </c>
      <c r="T33" s="57">
        <f>P31</f>
        <v>100</v>
      </c>
      <c r="U33" s="210"/>
      <c r="V33" s="210"/>
      <c r="W33" s="210"/>
      <c r="X33" s="15"/>
    </row>
    <row r="34" spans="2:24" ht="22.5" x14ac:dyDescent="0.55000000000000004">
      <c r="B34" s="99"/>
      <c r="C34" s="220"/>
      <c r="D34" s="221"/>
      <c r="E34" s="222"/>
      <c r="F34" s="220"/>
      <c r="G34" s="221"/>
      <c r="H34" s="221"/>
      <c r="I34" s="221"/>
      <c r="J34" s="222"/>
      <c r="K34" s="154"/>
      <c r="L34" s="210"/>
      <c r="M34" s="210"/>
      <c r="N34" s="99"/>
      <c r="O34" s="99"/>
      <c r="P34" s="226"/>
      <c r="Q34" s="212" t="s">
        <v>314</v>
      </c>
      <c r="R34" s="210"/>
      <c r="S34" s="210"/>
      <c r="T34" s="210"/>
      <c r="U34" s="210"/>
      <c r="V34" s="210"/>
      <c r="W34" s="210"/>
      <c r="X34" s="15"/>
    </row>
    <row r="35" spans="2:24" ht="22.5" customHeight="1" x14ac:dyDescent="0.55000000000000004">
      <c r="B35" s="97" t="s">
        <v>279</v>
      </c>
      <c r="C35" s="217" t="s">
        <v>86</v>
      </c>
      <c r="D35" s="218"/>
      <c r="E35" s="219"/>
      <c r="F35" s="224" t="s">
        <v>280</v>
      </c>
      <c r="G35" s="218"/>
      <c r="H35" s="218"/>
      <c r="I35" s="218"/>
      <c r="J35" s="219"/>
      <c r="K35" s="152" t="s">
        <v>58</v>
      </c>
      <c r="L35" s="210"/>
      <c r="M35" s="210"/>
      <c r="N35" s="97"/>
      <c r="O35" s="97" t="s">
        <v>44</v>
      </c>
      <c r="P35" s="226">
        <f>P23+P27-P31</f>
        <v>400</v>
      </c>
      <c r="Q35" s="210"/>
      <c r="R35" s="210"/>
      <c r="S35" s="210"/>
      <c r="T35" s="210"/>
      <c r="U35" s="210"/>
      <c r="V35" s="210"/>
      <c r="W35" s="210"/>
      <c r="X35" s="15"/>
    </row>
    <row r="36" spans="2:24" x14ac:dyDescent="0.55000000000000004">
      <c r="B36" s="98"/>
      <c r="C36" s="217"/>
      <c r="D36" s="218"/>
      <c r="E36" s="219"/>
      <c r="F36" s="217"/>
      <c r="G36" s="218"/>
      <c r="H36" s="218"/>
      <c r="I36" s="218"/>
      <c r="J36" s="219"/>
      <c r="K36" s="153"/>
      <c r="L36" s="210"/>
      <c r="M36" s="210"/>
      <c r="N36" s="98"/>
      <c r="O36" s="98"/>
      <c r="P36" s="226"/>
      <c r="Q36" s="210"/>
      <c r="R36" s="210"/>
      <c r="S36" s="210"/>
      <c r="T36" s="210"/>
      <c r="U36" s="210"/>
      <c r="V36" s="210"/>
      <c r="W36" s="210"/>
      <c r="X36" s="15"/>
    </row>
    <row r="37" spans="2:24" x14ac:dyDescent="0.55000000000000004">
      <c r="B37" s="98"/>
      <c r="C37" s="217"/>
      <c r="D37" s="218"/>
      <c r="E37" s="219"/>
      <c r="F37" s="217"/>
      <c r="G37" s="218"/>
      <c r="H37" s="218"/>
      <c r="I37" s="218"/>
      <c r="J37" s="219"/>
      <c r="K37" s="153"/>
      <c r="L37" s="210"/>
      <c r="M37" s="210"/>
      <c r="N37" s="98"/>
      <c r="O37" s="98"/>
      <c r="P37" s="226"/>
      <c r="Q37" s="210"/>
      <c r="R37" s="210"/>
      <c r="S37" s="210"/>
      <c r="T37" s="210"/>
      <c r="U37" s="210"/>
      <c r="V37" s="210"/>
      <c r="W37" s="210"/>
      <c r="X37" s="15"/>
    </row>
    <row r="38" spans="2:24" x14ac:dyDescent="0.55000000000000004">
      <c r="B38" s="99"/>
      <c r="C38" s="217"/>
      <c r="D38" s="218"/>
      <c r="E38" s="219"/>
      <c r="F38" s="217"/>
      <c r="G38" s="218"/>
      <c r="H38" s="218"/>
      <c r="I38" s="218"/>
      <c r="J38" s="219"/>
      <c r="K38" s="154"/>
      <c r="L38" s="210"/>
      <c r="M38" s="210"/>
      <c r="N38" s="99"/>
      <c r="O38" s="99"/>
      <c r="P38" s="226"/>
      <c r="Q38" s="210"/>
      <c r="R38" s="210"/>
      <c r="S38" s="210"/>
      <c r="T38" s="210"/>
      <c r="U38" s="210"/>
      <c r="V38" s="210"/>
      <c r="W38" s="210"/>
      <c r="X38" s="15"/>
    </row>
    <row r="39" spans="2:24" ht="22.5" customHeight="1" x14ac:dyDescent="0.55000000000000004">
      <c r="B39" s="97" t="s">
        <v>47</v>
      </c>
      <c r="C39" s="217" t="s">
        <v>87</v>
      </c>
      <c r="D39" s="218"/>
      <c r="E39" s="219"/>
      <c r="F39" s="224" t="s">
        <v>284</v>
      </c>
      <c r="G39" s="218"/>
      <c r="H39" s="218"/>
      <c r="I39" s="218"/>
      <c r="J39" s="219"/>
      <c r="K39" s="152" t="s">
        <v>58</v>
      </c>
      <c r="L39" s="210"/>
      <c r="M39" s="210"/>
      <c r="N39" s="97" t="s">
        <v>21</v>
      </c>
      <c r="O39" s="97" t="s">
        <v>22</v>
      </c>
      <c r="P39" s="226">
        <f>P35-P23</f>
        <v>200</v>
      </c>
      <c r="Q39" s="210"/>
      <c r="R39" s="210"/>
      <c r="S39" s="210"/>
      <c r="T39" s="210"/>
      <c r="U39" s="210"/>
      <c r="V39" s="210"/>
      <c r="W39" s="210"/>
      <c r="X39" s="15"/>
    </row>
    <row r="40" spans="2:24" ht="18.75" customHeight="1" x14ac:dyDescent="0.55000000000000004">
      <c r="B40" s="98"/>
      <c r="C40" s="217"/>
      <c r="D40" s="218"/>
      <c r="E40" s="219"/>
      <c r="F40" s="217"/>
      <c r="G40" s="218"/>
      <c r="H40" s="218"/>
      <c r="I40" s="218"/>
      <c r="J40" s="219"/>
      <c r="K40" s="153"/>
      <c r="L40" s="210"/>
      <c r="M40" s="210"/>
      <c r="N40" s="98"/>
      <c r="O40" s="98"/>
      <c r="P40" s="226"/>
      <c r="Q40" s="210"/>
      <c r="R40" s="210"/>
      <c r="S40" s="210"/>
      <c r="T40" s="210"/>
      <c r="U40" s="210"/>
      <c r="V40" s="210"/>
      <c r="W40" s="210"/>
      <c r="X40" s="15"/>
    </row>
    <row r="41" spans="2:24" ht="18.75" customHeight="1" x14ac:dyDescent="0.55000000000000004">
      <c r="B41" s="98"/>
      <c r="C41" s="217"/>
      <c r="D41" s="218"/>
      <c r="E41" s="219"/>
      <c r="F41" s="217"/>
      <c r="G41" s="218"/>
      <c r="H41" s="218"/>
      <c r="I41" s="218"/>
      <c r="J41" s="219"/>
      <c r="K41" s="153"/>
      <c r="L41" s="210"/>
      <c r="M41" s="210"/>
      <c r="N41" s="98"/>
      <c r="O41" s="98"/>
      <c r="P41" s="226"/>
      <c r="Q41" s="210"/>
      <c r="R41" s="210"/>
      <c r="S41" s="210"/>
      <c r="T41" s="210"/>
      <c r="U41" s="210"/>
      <c r="V41" s="210"/>
      <c r="W41" s="210"/>
      <c r="X41" s="15"/>
    </row>
    <row r="42" spans="2:24" ht="19.5" customHeight="1" x14ac:dyDescent="0.55000000000000004">
      <c r="B42" s="99"/>
      <c r="C42" s="217"/>
      <c r="D42" s="218"/>
      <c r="E42" s="219"/>
      <c r="F42" s="217"/>
      <c r="G42" s="218"/>
      <c r="H42" s="218"/>
      <c r="I42" s="218"/>
      <c r="J42" s="219"/>
      <c r="K42" s="154"/>
      <c r="L42" s="210"/>
      <c r="M42" s="210"/>
      <c r="N42" s="99"/>
      <c r="O42" s="99"/>
      <c r="P42" s="226"/>
      <c r="Q42" s="210"/>
      <c r="R42" s="210"/>
      <c r="S42" s="210"/>
      <c r="T42" s="210"/>
      <c r="U42" s="210"/>
      <c r="V42" s="210"/>
      <c r="W42" s="210"/>
      <c r="X42" s="15"/>
    </row>
    <row r="43" spans="2:24" ht="22.5" customHeight="1" x14ac:dyDescent="0.55000000000000004">
      <c r="B43" s="97" t="s">
        <v>285</v>
      </c>
      <c r="C43" s="220" t="s">
        <v>89</v>
      </c>
      <c r="D43" s="221"/>
      <c r="E43" s="222"/>
      <c r="F43" s="224" t="s">
        <v>65</v>
      </c>
      <c r="G43" s="218"/>
      <c r="H43" s="218"/>
      <c r="I43" s="218"/>
      <c r="J43" s="219"/>
      <c r="K43" s="152" t="s">
        <v>58</v>
      </c>
      <c r="L43" s="210"/>
      <c r="M43" s="210"/>
      <c r="N43" s="97" t="s">
        <v>21</v>
      </c>
      <c r="O43" s="97" t="s">
        <v>22</v>
      </c>
      <c r="P43" s="226">
        <v>57</v>
      </c>
      <c r="Q43" s="210"/>
      <c r="R43" s="210"/>
      <c r="S43" s="210"/>
      <c r="T43" s="210"/>
      <c r="U43" s="210"/>
      <c r="V43" s="210"/>
      <c r="W43" s="210"/>
      <c r="X43" s="15"/>
    </row>
    <row r="44" spans="2:24" ht="18.75" customHeight="1" x14ac:dyDescent="0.55000000000000004">
      <c r="B44" s="98"/>
      <c r="C44" s="220"/>
      <c r="D44" s="221"/>
      <c r="E44" s="222"/>
      <c r="F44" s="217"/>
      <c r="G44" s="218"/>
      <c r="H44" s="218"/>
      <c r="I44" s="218"/>
      <c r="J44" s="219"/>
      <c r="K44" s="153"/>
      <c r="L44" s="210"/>
      <c r="M44" s="210"/>
      <c r="N44" s="98"/>
      <c r="O44" s="98"/>
      <c r="P44" s="226"/>
      <c r="Q44" s="210"/>
      <c r="R44" s="210"/>
      <c r="S44" s="210"/>
      <c r="T44" s="210"/>
      <c r="U44" s="210"/>
      <c r="V44" s="210"/>
      <c r="W44" s="210"/>
      <c r="X44" s="15"/>
    </row>
    <row r="45" spans="2:24" ht="18.75" customHeight="1" x14ac:dyDescent="0.55000000000000004">
      <c r="B45" s="98"/>
      <c r="C45" s="220"/>
      <c r="D45" s="221"/>
      <c r="E45" s="222"/>
      <c r="F45" s="217"/>
      <c r="G45" s="218"/>
      <c r="H45" s="218"/>
      <c r="I45" s="218"/>
      <c r="J45" s="219"/>
      <c r="K45" s="153"/>
      <c r="L45" s="210"/>
      <c r="M45" s="210"/>
      <c r="N45" s="98"/>
      <c r="O45" s="98"/>
      <c r="P45" s="226"/>
      <c r="Q45" s="210"/>
      <c r="R45" s="210"/>
      <c r="S45" s="210"/>
      <c r="T45" s="210"/>
      <c r="U45" s="210"/>
      <c r="V45" s="210"/>
      <c r="W45" s="210"/>
      <c r="X45" s="15"/>
    </row>
    <row r="46" spans="2:24" ht="19.5" customHeight="1" x14ac:dyDescent="0.55000000000000004">
      <c r="B46" s="99"/>
      <c r="C46" s="220"/>
      <c r="D46" s="221"/>
      <c r="E46" s="222"/>
      <c r="F46" s="217"/>
      <c r="G46" s="218"/>
      <c r="H46" s="218"/>
      <c r="I46" s="218"/>
      <c r="J46" s="219"/>
      <c r="K46" s="154"/>
      <c r="L46" s="210"/>
      <c r="M46" s="210"/>
      <c r="N46" s="99"/>
      <c r="O46" s="99"/>
      <c r="P46" s="226"/>
      <c r="Q46" s="210"/>
      <c r="R46" s="210"/>
      <c r="S46" s="210"/>
      <c r="T46" s="210"/>
      <c r="U46" s="210"/>
      <c r="V46" s="210"/>
      <c r="W46" s="210"/>
      <c r="X46" s="15"/>
    </row>
    <row r="47" spans="2:24" ht="22.5" customHeight="1" x14ac:dyDescent="0.55000000000000004">
      <c r="B47" s="97" t="s">
        <v>48</v>
      </c>
      <c r="C47" s="231" t="s">
        <v>94</v>
      </c>
      <c r="D47" s="232"/>
      <c r="E47" s="233"/>
      <c r="F47" s="224" t="s">
        <v>288</v>
      </c>
      <c r="G47" s="218"/>
      <c r="H47" s="218"/>
      <c r="I47" s="218"/>
      <c r="J47" s="219"/>
      <c r="K47" s="152" t="s">
        <v>58</v>
      </c>
      <c r="L47" s="157" t="s">
        <v>286</v>
      </c>
      <c r="M47" s="131"/>
      <c r="N47" s="97" t="s">
        <v>21</v>
      </c>
      <c r="O47" s="97" t="s">
        <v>22</v>
      </c>
      <c r="P47" s="226">
        <f>ROUND(P27*P43,0)</f>
        <v>17100</v>
      </c>
      <c r="Q47" s="52" t="s">
        <v>260</v>
      </c>
      <c r="R47" s="210"/>
      <c r="S47" s="210"/>
      <c r="T47" s="210"/>
      <c r="U47" s="52" t="s">
        <v>260</v>
      </c>
      <c r="V47" s="210"/>
      <c r="W47" s="210"/>
      <c r="X47" s="15"/>
    </row>
    <row r="48" spans="2:24" ht="22.5" x14ac:dyDescent="0.55000000000000004">
      <c r="B48" s="98"/>
      <c r="C48" s="231"/>
      <c r="D48" s="232"/>
      <c r="E48" s="233"/>
      <c r="F48" s="217"/>
      <c r="G48" s="218"/>
      <c r="H48" s="218"/>
      <c r="I48" s="218"/>
      <c r="J48" s="219"/>
      <c r="K48" s="153"/>
      <c r="L48" s="115"/>
      <c r="M48" s="116"/>
      <c r="N48" s="98"/>
      <c r="O48" s="98"/>
      <c r="P48" s="226"/>
      <c r="Q48" s="55" t="s">
        <v>261</v>
      </c>
      <c r="R48" s="210"/>
      <c r="S48" s="210"/>
      <c r="T48" s="210"/>
      <c r="U48" s="55" t="s">
        <v>287</v>
      </c>
      <c r="V48" s="210"/>
      <c r="W48" s="210"/>
      <c r="X48" s="15"/>
    </row>
    <row r="49" spans="2:24" ht="22.5" x14ac:dyDescent="0.55000000000000004">
      <c r="B49" s="98"/>
      <c r="C49" s="231"/>
      <c r="D49" s="232"/>
      <c r="E49" s="233"/>
      <c r="F49" s="217"/>
      <c r="G49" s="218"/>
      <c r="H49" s="218"/>
      <c r="I49" s="218"/>
      <c r="J49" s="219"/>
      <c r="K49" s="153"/>
      <c r="L49" s="115"/>
      <c r="M49" s="116"/>
      <c r="N49" s="98"/>
      <c r="O49" s="98"/>
      <c r="P49" s="226"/>
      <c r="Q49" s="56" t="str">
        <f>C47</f>
        <v>PL_商品仕入高</v>
      </c>
      <c r="R49" s="57">
        <f>P47</f>
        <v>17100</v>
      </c>
      <c r="S49" s="56" t="s">
        <v>305</v>
      </c>
      <c r="T49" s="57">
        <f>SUM(R49:R50)</f>
        <v>18810</v>
      </c>
      <c r="U49" s="56" t="str">
        <f>S49</f>
        <v>BS_買掛金</v>
      </c>
      <c r="V49" s="57">
        <f>T49</f>
        <v>18810</v>
      </c>
      <c r="W49" s="56" t="s">
        <v>306</v>
      </c>
      <c r="X49" s="57">
        <f>V49</f>
        <v>18810</v>
      </c>
    </row>
    <row r="50" spans="2:24" ht="22.5" x14ac:dyDescent="0.55000000000000004">
      <c r="B50" s="99"/>
      <c r="C50" s="231"/>
      <c r="D50" s="232"/>
      <c r="E50" s="233"/>
      <c r="F50" s="217"/>
      <c r="G50" s="218"/>
      <c r="H50" s="218"/>
      <c r="I50" s="218"/>
      <c r="J50" s="219"/>
      <c r="K50" s="154"/>
      <c r="L50" s="117"/>
      <c r="M50" s="118"/>
      <c r="N50" s="99"/>
      <c r="O50" s="99"/>
      <c r="P50" s="226"/>
      <c r="Q50" s="56" t="s">
        <v>312</v>
      </c>
      <c r="R50" s="61">
        <f>ROUNDDOWN(R49*0.1,0)</f>
        <v>1710</v>
      </c>
      <c r="S50" s="160" t="s">
        <v>313</v>
      </c>
      <c r="T50" s="161"/>
      <c r="U50" s="161"/>
      <c r="V50" s="161"/>
      <c r="W50" s="161"/>
      <c r="X50" s="229"/>
    </row>
    <row r="51" spans="2:24" ht="22.5" customHeight="1" x14ac:dyDescent="0.55000000000000004">
      <c r="B51" s="97" t="s">
        <v>71</v>
      </c>
      <c r="C51" s="231" t="s">
        <v>95</v>
      </c>
      <c r="D51" s="232"/>
      <c r="E51" s="233"/>
      <c r="F51" s="224" t="s">
        <v>289</v>
      </c>
      <c r="G51" s="218"/>
      <c r="H51" s="218"/>
      <c r="I51" s="218"/>
      <c r="J51" s="219"/>
      <c r="K51" s="152" t="s">
        <v>58</v>
      </c>
      <c r="L51" s="210"/>
      <c r="M51" s="210"/>
      <c r="N51" s="97" t="s">
        <v>21</v>
      </c>
      <c r="O51" s="97" t="s">
        <v>22</v>
      </c>
      <c r="P51" s="226">
        <f>ROUND(P39*P43,0)</f>
        <v>11400</v>
      </c>
      <c r="Q51" s="52" t="s">
        <v>260</v>
      </c>
      <c r="R51" s="230"/>
      <c r="S51" s="210"/>
      <c r="T51" s="210"/>
      <c r="U51" s="210"/>
      <c r="V51" s="210"/>
      <c r="W51" s="210"/>
      <c r="X51" s="15"/>
    </row>
    <row r="52" spans="2:24" ht="22.5" x14ac:dyDescent="0.55000000000000004">
      <c r="B52" s="98"/>
      <c r="C52" s="231"/>
      <c r="D52" s="232"/>
      <c r="E52" s="233"/>
      <c r="F52" s="217"/>
      <c r="G52" s="218"/>
      <c r="H52" s="218"/>
      <c r="I52" s="218"/>
      <c r="J52" s="219"/>
      <c r="K52" s="153"/>
      <c r="L52" s="210"/>
      <c r="M52" s="210"/>
      <c r="N52" s="98"/>
      <c r="O52" s="98"/>
      <c r="P52" s="226"/>
      <c r="Q52" s="55" t="s">
        <v>261</v>
      </c>
      <c r="R52" s="230"/>
      <c r="S52" s="210"/>
      <c r="T52" s="210"/>
      <c r="U52" s="210"/>
      <c r="V52" s="210"/>
      <c r="W52" s="210"/>
      <c r="X52" s="15"/>
    </row>
    <row r="53" spans="2:24" ht="22.5" x14ac:dyDescent="0.55000000000000004">
      <c r="B53" s="98"/>
      <c r="C53" s="231"/>
      <c r="D53" s="232"/>
      <c r="E53" s="233"/>
      <c r="F53" s="217"/>
      <c r="G53" s="218"/>
      <c r="H53" s="218"/>
      <c r="I53" s="218"/>
      <c r="J53" s="219"/>
      <c r="K53" s="153"/>
      <c r="L53" s="210"/>
      <c r="M53" s="210"/>
      <c r="N53" s="98"/>
      <c r="O53" s="98"/>
      <c r="P53" s="226"/>
      <c r="Q53" s="56" t="s">
        <v>302</v>
      </c>
      <c r="R53" s="61">
        <f>P51</f>
        <v>11400</v>
      </c>
      <c r="S53" s="56" t="str">
        <f>C51</f>
        <v>PL_商品たな卸高増減</v>
      </c>
      <c r="T53" s="57">
        <f>SUM(R53:R54)</f>
        <v>11400</v>
      </c>
      <c r="U53" s="210"/>
      <c r="V53" s="210"/>
      <c r="W53" s="210"/>
      <c r="X53" s="15"/>
    </row>
    <row r="54" spans="2:24" x14ac:dyDescent="0.55000000000000004">
      <c r="B54" s="99"/>
      <c r="C54" s="231"/>
      <c r="D54" s="232"/>
      <c r="E54" s="233"/>
      <c r="F54" s="217"/>
      <c r="G54" s="218"/>
      <c r="H54" s="218"/>
      <c r="I54" s="218"/>
      <c r="J54" s="219"/>
      <c r="K54" s="154"/>
      <c r="L54" s="210"/>
      <c r="M54" s="210"/>
      <c r="N54" s="99"/>
      <c r="O54" s="99"/>
      <c r="P54" s="226"/>
      <c r="Q54" s="210"/>
      <c r="R54" s="210"/>
      <c r="S54" s="210"/>
      <c r="T54" s="210"/>
      <c r="U54" s="210"/>
      <c r="V54" s="210"/>
      <c r="W54" s="210"/>
      <c r="X54" s="15"/>
    </row>
    <row r="55" spans="2:24" ht="22.5" customHeight="1" x14ac:dyDescent="0.55000000000000004">
      <c r="B55" s="97" t="s">
        <v>291</v>
      </c>
      <c r="C55" s="231" t="s">
        <v>96</v>
      </c>
      <c r="D55" s="232"/>
      <c r="E55" s="233"/>
      <c r="F55" s="224" t="s">
        <v>290</v>
      </c>
      <c r="G55" s="218"/>
      <c r="H55" s="218"/>
      <c r="I55" s="218"/>
      <c r="J55" s="219"/>
      <c r="K55" s="152" t="s">
        <v>58</v>
      </c>
      <c r="L55" s="210"/>
      <c r="M55" s="210"/>
      <c r="N55" s="97" t="s">
        <v>21</v>
      </c>
      <c r="O55" s="97" t="s">
        <v>22</v>
      </c>
      <c r="P55" s="226">
        <f>P47-P51</f>
        <v>5700</v>
      </c>
      <c r="Q55" s="210"/>
      <c r="R55" s="210"/>
      <c r="S55" s="210"/>
      <c r="T55" s="210"/>
      <c r="U55" s="210"/>
      <c r="V55" s="210"/>
      <c r="W55" s="210"/>
      <c r="X55" s="15"/>
    </row>
    <row r="56" spans="2:24" x14ac:dyDescent="0.55000000000000004">
      <c r="B56" s="98"/>
      <c r="C56" s="231"/>
      <c r="D56" s="232"/>
      <c r="E56" s="233"/>
      <c r="F56" s="217"/>
      <c r="G56" s="218"/>
      <c r="H56" s="218"/>
      <c r="I56" s="218"/>
      <c r="J56" s="219"/>
      <c r="K56" s="153"/>
      <c r="L56" s="210"/>
      <c r="M56" s="210"/>
      <c r="N56" s="98"/>
      <c r="O56" s="98"/>
      <c r="P56" s="226"/>
      <c r="Q56" s="210"/>
      <c r="R56" s="210"/>
      <c r="S56" s="210"/>
      <c r="T56" s="210"/>
      <c r="U56" s="210"/>
      <c r="V56" s="210"/>
      <c r="W56" s="210"/>
      <c r="X56" s="15"/>
    </row>
    <row r="57" spans="2:24" x14ac:dyDescent="0.55000000000000004">
      <c r="B57" s="98"/>
      <c r="C57" s="231"/>
      <c r="D57" s="232"/>
      <c r="E57" s="233"/>
      <c r="F57" s="217"/>
      <c r="G57" s="218"/>
      <c r="H57" s="218"/>
      <c r="I57" s="218"/>
      <c r="J57" s="219"/>
      <c r="K57" s="153"/>
      <c r="L57" s="210"/>
      <c r="M57" s="210"/>
      <c r="N57" s="98"/>
      <c r="O57" s="98"/>
      <c r="P57" s="226"/>
      <c r="Q57" s="210"/>
      <c r="R57" s="210"/>
      <c r="S57" s="210"/>
      <c r="T57" s="210"/>
      <c r="U57" s="210"/>
      <c r="V57" s="210"/>
      <c r="W57" s="210"/>
      <c r="X57" s="15"/>
    </row>
    <row r="58" spans="2:24" x14ac:dyDescent="0.55000000000000004">
      <c r="B58" s="99"/>
      <c r="C58" s="231"/>
      <c r="D58" s="232"/>
      <c r="E58" s="233"/>
      <c r="F58" s="217"/>
      <c r="G58" s="218"/>
      <c r="H58" s="218"/>
      <c r="I58" s="218"/>
      <c r="J58" s="219"/>
      <c r="K58" s="154"/>
      <c r="L58" s="210"/>
      <c r="M58" s="210"/>
      <c r="N58" s="99"/>
      <c r="O58" s="99"/>
      <c r="P58" s="226"/>
      <c r="Q58" s="210"/>
      <c r="R58" s="210"/>
      <c r="S58" s="210"/>
      <c r="T58" s="210"/>
      <c r="U58" s="210"/>
      <c r="V58" s="210"/>
      <c r="W58" s="210"/>
      <c r="X58" s="15"/>
    </row>
    <row r="59" spans="2:24" ht="22.5" x14ac:dyDescent="0.55000000000000004">
      <c r="B59" s="97" t="s">
        <v>292</v>
      </c>
      <c r="C59" s="217" t="s">
        <v>97</v>
      </c>
      <c r="D59" s="218"/>
      <c r="E59" s="219"/>
      <c r="F59" s="224" t="s">
        <v>65</v>
      </c>
      <c r="G59" s="218"/>
      <c r="H59" s="218"/>
      <c r="I59" s="218"/>
      <c r="J59" s="219"/>
      <c r="K59" s="152" t="s">
        <v>58</v>
      </c>
      <c r="L59" s="157" t="s">
        <v>255</v>
      </c>
      <c r="M59" s="131"/>
      <c r="N59" s="97" t="s">
        <v>21</v>
      </c>
      <c r="O59" s="97" t="s">
        <v>22</v>
      </c>
      <c r="P59" s="226">
        <v>900</v>
      </c>
      <c r="Q59" s="52" t="s">
        <v>260</v>
      </c>
      <c r="R59" s="210"/>
      <c r="S59" s="210"/>
      <c r="T59" s="210"/>
      <c r="U59" s="210"/>
      <c r="V59" s="210"/>
      <c r="W59" s="210"/>
      <c r="X59" s="15"/>
    </row>
    <row r="60" spans="2:24" ht="22.5" x14ac:dyDescent="0.55000000000000004">
      <c r="B60" s="98"/>
      <c r="C60" s="217"/>
      <c r="D60" s="218"/>
      <c r="E60" s="219"/>
      <c r="F60" s="217"/>
      <c r="G60" s="218"/>
      <c r="H60" s="218"/>
      <c r="I60" s="218"/>
      <c r="J60" s="219"/>
      <c r="K60" s="153"/>
      <c r="L60" s="115"/>
      <c r="M60" s="116"/>
      <c r="N60" s="98"/>
      <c r="O60" s="98"/>
      <c r="P60" s="226"/>
      <c r="Q60" s="55" t="s">
        <v>396</v>
      </c>
      <c r="R60" s="210"/>
      <c r="S60" s="210"/>
      <c r="T60" s="210"/>
      <c r="U60" s="210"/>
      <c r="V60" s="210"/>
      <c r="W60" s="210"/>
      <c r="X60" s="15"/>
    </row>
    <row r="61" spans="2:24" ht="22.5" x14ac:dyDescent="0.55000000000000004">
      <c r="B61" s="98"/>
      <c r="C61" s="217"/>
      <c r="D61" s="218"/>
      <c r="E61" s="219"/>
      <c r="F61" s="217"/>
      <c r="G61" s="218"/>
      <c r="H61" s="218"/>
      <c r="I61" s="218"/>
      <c r="J61" s="219"/>
      <c r="K61" s="153"/>
      <c r="L61" s="115"/>
      <c r="M61" s="116"/>
      <c r="N61" s="98"/>
      <c r="O61" s="98"/>
      <c r="P61" s="226"/>
      <c r="Q61" s="56" t="str">
        <f>C59</f>
        <v>PL_人件費</v>
      </c>
      <c r="R61" s="57">
        <f>P59</f>
        <v>900</v>
      </c>
      <c r="S61" s="56" t="s">
        <v>306</v>
      </c>
      <c r="T61" s="57">
        <f>SUM(R61:R62)</f>
        <v>900</v>
      </c>
      <c r="U61" s="210"/>
      <c r="V61" s="210"/>
      <c r="W61" s="210"/>
      <c r="X61" s="15"/>
    </row>
    <row r="62" spans="2:24" ht="22.5" x14ac:dyDescent="0.55000000000000004">
      <c r="B62" s="99"/>
      <c r="C62" s="217"/>
      <c r="D62" s="218"/>
      <c r="E62" s="219"/>
      <c r="F62" s="217"/>
      <c r="G62" s="218"/>
      <c r="H62" s="218"/>
      <c r="I62" s="218"/>
      <c r="J62" s="219"/>
      <c r="K62" s="154"/>
      <c r="L62" s="117"/>
      <c r="M62" s="118"/>
      <c r="N62" s="99"/>
      <c r="O62" s="99"/>
      <c r="P62" s="226"/>
      <c r="Q62" s="59"/>
      <c r="R62" s="60"/>
      <c r="S62" s="59"/>
      <c r="T62" s="60"/>
      <c r="U62" s="210"/>
      <c r="V62" s="210"/>
      <c r="W62" s="210"/>
      <c r="X62" s="15"/>
    </row>
    <row r="63" spans="2:24" ht="22.5" x14ac:dyDescent="0.55000000000000004">
      <c r="B63" s="97" t="s">
        <v>293</v>
      </c>
      <c r="C63" s="217" t="s">
        <v>98</v>
      </c>
      <c r="D63" s="218"/>
      <c r="E63" s="219"/>
      <c r="F63" s="224" t="s">
        <v>65</v>
      </c>
      <c r="G63" s="218"/>
      <c r="H63" s="218"/>
      <c r="I63" s="218"/>
      <c r="J63" s="219"/>
      <c r="K63" s="152" t="s">
        <v>58</v>
      </c>
      <c r="L63" s="157" t="s">
        <v>254</v>
      </c>
      <c r="M63" s="131"/>
      <c r="N63" s="97" t="s">
        <v>21</v>
      </c>
      <c r="O63" s="97" t="s">
        <v>22</v>
      </c>
      <c r="P63" s="226">
        <v>100</v>
      </c>
      <c r="Q63" s="52" t="s">
        <v>260</v>
      </c>
      <c r="R63" s="210"/>
      <c r="S63" s="210"/>
      <c r="T63" s="210"/>
      <c r="U63" s="52" t="s">
        <v>260</v>
      </c>
      <c r="V63" s="210"/>
      <c r="W63" s="210"/>
      <c r="X63" s="15"/>
    </row>
    <row r="64" spans="2:24" ht="22.5" x14ac:dyDescent="0.55000000000000004">
      <c r="B64" s="98"/>
      <c r="C64" s="217"/>
      <c r="D64" s="218"/>
      <c r="E64" s="219"/>
      <c r="F64" s="217"/>
      <c r="G64" s="218"/>
      <c r="H64" s="218"/>
      <c r="I64" s="218"/>
      <c r="J64" s="219"/>
      <c r="K64" s="153"/>
      <c r="L64" s="115"/>
      <c r="M64" s="116"/>
      <c r="N64" s="98"/>
      <c r="O64" s="98"/>
      <c r="P64" s="226"/>
      <c r="Q64" s="55" t="s">
        <v>261</v>
      </c>
      <c r="R64" s="210"/>
      <c r="S64" s="210"/>
      <c r="T64" s="210"/>
      <c r="U64" s="55" t="s">
        <v>268</v>
      </c>
      <c r="V64" s="210"/>
      <c r="W64" s="210"/>
      <c r="X64" s="15"/>
    </row>
    <row r="65" spans="2:24" ht="22.5" x14ac:dyDescent="0.55000000000000004">
      <c r="B65" s="98"/>
      <c r="C65" s="217"/>
      <c r="D65" s="218"/>
      <c r="E65" s="219"/>
      <c r="F65" s="217"/>
      <c r="G65" s="218"/>
      <c r="H65" s="218"/>
      <c r="I65" s="218"/>
      <c r="J65" s="219"/>
      <c r="K65" s="153"/>
      <c r="L65" s="115"/>
      <c r="M65" s="116"/>
      <c r="N65" s="98"/>
      <c r="O65" s="98"/>
      <c r="P65" s="226"/>
      <c r="Q65" s="56" t="str">
        <f>C63</f>
        <v>PL_固定管理費</v>
      </c>
      <c r="R65" s="57">
        <f>P63</f>
        <v>100</v>
      </c>
      <c r="S65" s="56" t="s">
        <v>308</v>
      </c>
      <c r="T65" s="57">
        <f>SUM(R65:R66)</f>
        <v>110</v>
      </c>
      <c r="U65" s="56" t="str">
        <f>S65</f>
        <v>BS_未払金</v>
      </c>
      <c r="V65" s="57">
        <f>T65</f>
        <v>110</v>
      </c>
      <c r="W65" s="56" t="s">
        <v>306</v>
      </c>
      <c r="X65" s="57">
        <f>V65</f>
        <v>110</v>
      </c>
    </row>
    <row r="66" spans="2:24" ht="22.5" x14ac:dyDescent="0.55000000000000004">
      <c r="B66" s="99"/>
      <c r="C66" s="217"/>
      <c r="D66" s="218"/>
      <c r="E66" s="219"/>
      <c r="F66" s="217"/>
      <c r="G66" s="218"/>
      <c r="H66" s="218"/>
      <c r="I66" s="218"/>
      <c r="J66" s="219"/>
      <c r="K66" s="154"/>
      <c r="L66" s="117"/>
      <c r="M66" s="118"/>
      <c r="N66" s="99"/>
      <c r="O66" s="99"/>
      <c r="P66" s="226"/>
      <c r="Q66" s="56" t="s">
        <v>304</v>
      </c>
      <c r="R66" s="58">
        <f>ROUNDDOWN(R65*0.1,0)</f>
        <v>10</v>
      </c>
      <c r="S66" s="160" t="s">
        <v>313</v>
      </c>
      <c r="T66" s="161"/>
      <c r="U66" s="161"/>
      <c r="V66" s="161"/>
      <c r="W66" s="161"/>
      <c r="X66" s="229"/>
    </row>
    <row r="67" spans="2:24" ht="18.75" customHeight="1" x14ac:dyDescent="0.55000000000000004">
      <c r="B67" s="97" t="s">
        <v>294</v>
      </c>
      <c r="C67" s="217" t="s">
        <v>99</v>
      </c>
      <c r="D67" s="218"/>
      <c r="E67" s="219"/>
      <c r="F67" s="224" t="s">
        <v>81</v>
      </c>
      <c r="G67" s="218"/>
      <c r="H67" s="218"/>
      <c r="I67" s="218"/>
      <c r="J67" s="219"/>
      <c r="K67" s="152" t="s">
        <v>58</v>
      </c>
      <c r="L67" s="210"/>
      <c r="M67" s="210"/>
      <c r="N67" s="97" t="s">
        <v>21</v>
      </c>
      <c r="O67" s="97" t="s">
        <v>22</v>
      </c>
      <c r="P67" s="226">
        <v>1500</v>
      </c>
      <c r="Q67" s="210"/>
      <c r="R67" s="210"/>
      <c r="S67" s="210"/>
      <c r="T67" s="210"/>
      <c r="U67" s="210"/>
      <c r="V67" s="210"/>
      <c r="W67" s="210"/>
      <c r="X67" s="15"/>
    </row>
    <row r="68" spans="2:24" ht="18.75" customHeight="1" x14ac:dyDescent="0.55000000000000004">
      <c r="B68" s="98"/>
      <c r="C68" s="217"/>
      <c r="D68" s="218"/>
      <c r="E68" s="219"/>
      <c r="F68" s="217"/>
      <c r="G68" s="218"/>
      <c r="H68" s="218"/>
      <c r="I68" s="218"/>
      <c r="J68" s="219"/>
      <c r="K68" s="153"/>
      <c r="L68" s="210"/>
      <c r="M68" s="210"/>
      <c r="N68" s="98"/>
      <c r="O68" s="98"/>
      <c r="P68" s="226"/>
      <c r="Q68" s="210"/>
      <c r="R68" s="210"/>
      <c r="S68" s="210"/>
      <c r="T68" s="210"/>
      <c r="U68" s="210"/>
      <c r="V68" s="210"/>
      <c r="W68" s="210"/>
      <c r="X68" s="15"/>
    </row>
    <row r="69" spans="2:24" ht="18.75" customHeight="1" x14ac:dyDescent="0.55000000000000004">
      <c r="B69" s="98"/>
      <c r="C69" s="217"/>
      <c r="D69" s="218"/>
      <c r="E69" s="219"/>
      <c r="F69" s="217"/>
      <c r="G69" s="218"/>
      <c r="H69" s="218"/>
      <c r="I69" s="218"/>
      <c r="J69" s="219"/>
      <c r="K69" s="153"/>
      <c r="L69" s="210"/>
      <c r="M69" s="210"/>
      <c r="N69" s="98"/>
      <c r="O69" s="98"/>
      <c r="P69" s="226"/>
      <c r="Q69" s="210"/>
      <c r="R69" s="210"/>
      <c r="S69" s="210"/>
      <c r="T69" s="210"/>
      <c r="U69" s="210"/>
      <c r="V69" s="210"/>
      <c r="W69" s="210"/>
      <c r="X69" s="15"/>
    </row>
    <row r="70" spans="2:24" ht="19.5" customHeight="1" x14ac:dyDescent="0.55000000000000004">
      <c r="B70" s="99"/>
      <c r="C70" s="217"/>
      <c r="D70" s="218"/>
      <c r="E70" s="219"/>
      <c r="F70" s="217"/>
      <c r="G70" s="218"/>
      <c r="H70" s="218"/>
      <c r="I70" s="218"/>
      <c r="J70" s="219"/>
      <c r="K70" s="154"/>
      <c r="L70" s="210"/>
      <c r="M70" s="210"/>
      <c r="N70" s="99"/>
      <c r="O70" s="99"/>
      <c r="P70" s="226"/>
      <c r="Q70" s="210"/>
      <c r="R70" s="210"/>
      <c r="S70" s="210"/>
      <c r="T70" s="210"/>
      <c r="U70" s="210"/>
      <c r="V70" s="210"/>
      <c r="W70" s="210"/>
      <c r="X70" s="15"/>
    </row>
    <row r="71" spans="2:24" ht="22.5" customHeight="1" x14ac:dyDescent="0.55000000000000004">
      <c r="B71" s="97" t="s">
        <v>296</v>
      </c>
      <c r="C71" s="217" t="s">
        <v>295</v>
      </c>
      <c r="D71" s="218"/>
      <c r="E71" s="219"/>
      <c r="F71" s="224" t="s">
        <v>297</v>
      </c>
      <c r="G71" s="218"/>
      <c r="H71" s="218"/>
      <c r="I71" s="218"/>
      <c r="J71" s="219"/>
      <c r="K71" s="152" t="s">
        <v>58</v>
      </c>
      <c r="L71" s="210"/>
      <c r="M71" s="210"/>
      <c r="N71" s="97" t="s">
        <v>21</v>
      </c>
      <c r="O71" s="97" t="s">
        <v>22</v>
      </c>
      <c r="P71" s="226">
        <f>P55+P67</f>
        <v>7200</v>
      </c>
      <c r="Q71" s="210"/>
      <c r="R71" s="210"/>
      <c r="S71" s="210"/>
      <c r="T71" s="210"/>
      <c r="U71" s="210"/>
      <c r="V71" s="210"/>
      <c r="W71" s="210"/>
      <c r="X71" s="15"/>
    </row>
    <row r="72" spans="2:24" ht="18.75" customHeight="1" x14ac:dyDescent="0.55000000000000004">
      <c r="B72" s="98"/>
      <c r="C72" s="217"/>
      <c r="D72" s="218"/>
      <c r="E72" s="219"/>
      <c r="F72" s="217"/>
      <c r="G72" s="218"/>
      <c r="H72" s="218"/>
      <c r="I72" s="218"/>
      <c r="J72" s="219"/>
      <c r="K72" s="153"/>
      <c r="L72" s="210"/>
      <c r="M72" s="210"/>
      <c r="N72" s="98"/>
      <c r="O72" s="98"/>
      <c r="P72" s="226"/>
      <c r="Q72" s="210"/>
      <c r="R72" s="210"/>
      <c r="S72" s="210"/>
      <c r="T72" s="210"/>
      <c r="U72" s="210"/>
      <c r="V72" s="210"/>
      <c r="W72" s="210"/>
      <c r="X72" s="15"/>
    </row>
    <row r="73" spans="2:24" ht="18.75" customHeight="1" x14ac:dyDescent="0.55000000000000004">
      <c r="B73" s="98"/>
      <c r="C73" s="217"/>
      <c r="D73" s="218"/>
      <c r="E73" s="219"/>
      <c r="F73" s="217"/>
      <c r="G73" s="218"/>
      <c r="H73" s="218"/>
      <c r="I73" s="218"/>
      <c r="J73" s="219"/>
      <c r="K73" s="153"/>
      <c r="L73" s="210"/>
      <c r="M73" s="210"/>
      <c r="N73" s="98"/>
      <c r="O73" s="98"/>
      <c r="P73" s="226"/>
      <c r="Q73" s="210"/>
      <c r="R73" s="210"/>
      <c r="S73" s="210"/>
      <c r="T73" s="210"/>
      <c r="U73" s="210"/>
      <c r="V73" s="210"/>
      <c r="W73" s="210"/>
      <c r="X73" s="15"/>
    </row>
    <row r="74" spans="2:24" ht="19.5" customHeight="1" x14ac:dyDescent="0.55000000000000004">
      <c r="B74" s="99"/>
      <c r="C74" s="217"/>
      <c r="D74" s="218"/>
      <c r="E74" s="219"/>
      <c r="F74" s="217"/>
      <c r="G74" s="218"/>
      <c r="H74" s="218"/>
      <c r="I74" s="218"/>
      <c r="J74" s="219"/>
      <c r="K74" s="154"/>
      <c r="L74" s="215"/>
      <c r="M74" s="215"/>
      <c r="N74" s="99"/>
      <c r="O74" s="99"/>
      <c r="P74" s="226"/>
      <c r="Q74" s="215"/>
      <c r="R74" s="215"/>
      <c r="S74" s="215"/>
      <c r="T74" s="215"/>
      <c r="U74" s="215"/>
      <c r="V74" s="215"/>
      <c r="W74" s="215"/>
      <c r="X74" s="17"/>
    </row>
    <row r="76" spans="2:24" ht="31.5" x14ac:dyDescent="0.55000000000000004">
      <c r="C76" s="62" t="s">
        <v>298</v>
      </c>
    </row>
  </sheetData>
  <mergeCells count="124">
    <mergeCell ref="Q23:V24"/>
    <mergeCell ref="O67:O70"/>
    <mergeCell ref="P67:P70"/>
    <mergeCell ref="B71:B74"/>
    <mergeCell ref="C71:E74"/>
    <mergeCell ref="F71:J74"/>
    <mergeCell ref="K71:K74"/>
    <mergeCell ref="N71:N74"/>
    <mergeCell ref="O71:O74"/>
    <mergeCell ref="P71:P74"/>
    <mergeCell ref="B67:B70"/>
    <mergeCell ref="C67:E70"/>
    <mergeCell ref="F67:J70"/>
    <mergeCell ref="K67:K70"/>
    <mergeCell ref="N67:N70"/>
    <mergeCell ref="B63:B66"/>
    <mergeCell ref="C63:E66"/>
    <mergeCell ref="F63:J66"/>
    <mergeCell ref="N63:N66"/>
    <mergeCell ref="O63:O66"/>
    <mergeCell ref="P63:P66"/>
    <mergeCell ref="K63:K66"/>
    <mergeCell ref="L63:M66"/>
    <mergeCell ref="B59:B62"/>
    <mergeCell ref="C59:E62"/>
    <mergeCell ref="F59:J62"/>
    <mergeCell ref="N59:N62"/>
    <mergeCell ref="O59:O62"/>
    <mergeCell ref="P59:P62"/>
    <mergeCell ref="K59:K62"/>
    <mergeCell ref="L59:M62"/>
    <mergeCell ref="O51:O54"/>
    <mergeCell ref="P51:P54"/>
    <mergeCell ref="B55:B58"/>
    <mergeCell ref="C55:E58"/>
    <mergeCell ref="F55:J58"/>
    <mergeCell ref="N55:N58"/>
    <mergeCell ref="O55:O58"/>
    <mergeCell ref="P55:P58"/>
    <mergeCell ref="K55:K58"/>
    <mergeCell ref="B51:B54"/>
    <mergeCell ref="C51:E54"/>
    <mergeCell ref="F51:J54"/>
    <mergeCell ref="K51:K54"/>
    <mergeCell ref="N51:N54"/>
    <mergeCell ref="B47:B50"/>
    <mergeCell ref="C47:E50"/>
    <mergeCell ref="F47:J50"/>
    <mergeCell ref="N47:N50"/>
    <mergeCell ref="O47:O50"/>
    <mergeCell ref="P47:P50"/>
    <mergeCell ref="K47:K50"/>
    <mergeCell ref="L47:M50"/>
    <mergeCell ref="P39:P42"/>
    <mergeCell ref="B43:B46"/>
    <mergeCell ref="C43:E46"/>
    <mergeCell ref="F43:J46"/>
    <mergeCell ref="K43:K46"/>
    <mergeCell ref="N43:N46"/>
    <mergeCell ref="O43:O46"/>
    <mergeCell ref="P43:P46"/>
    <mergeCell ref="B39:B42"/>
    <mergeCell ref="C39:E42"/>
    <mergeCell ref="F39:J42"/>
    <mergeCell ref="K39:K42"/>
    <mergeCell ref="N39:N42"/>
    <mergeCell ref="O39:O42"/>
    <mergeCell ref="P31:P34"/>
    <mergeCell ref="B35:B38"/>
    <mergeCell ref="C35:E38"/>
    <mergeCell ref="F35:J38"/>
    <mergeCell ref="K35:K38"/>
    <mergeCell ref="N35:N38"/>
    <mergeCell ref="O35:O38"/>
    <mergeCell ref="P35:P38"/>
    <mergeCell ref="B31:B34"/>
    <mergeCell ref="C31:E34"/>
    <mergeCell ref="F31:J34"/>
    <mergeCell ref="K31:K34"/>
    <mergeCell ref="N31:N34"/>
    <mergeCell ref="O31:O34"/>
    <mergeCell ref="F27:J30"/>
    <mergeCell ref="N27:N30"/>
    <mergeCell ref="O27:O30"/>
    <mergeCell ref="P27:P30"/>
    <mergeCell ref="P19:P22"/>
    <mergeCell ref="B23:B26"/>
    <mergeCell ref="C23:E26"/>
    <mergeCell ref="F23:J26"/>
    <mergeCell ref="K23:K26"/>
    <mergeCell ref="L23:M26"/>
    <mergeCell ref="N23:N26"/>
    <mergeCell ref="O23:O26"/>
    <mergeCell ref="P23:P26"/>
    <mergeCell ref="B19:B22"/>
    <mergeCell ref="C19:E22"/>
    <mergeCell ref="F19:J22"/>
    <mergeCell ref="K19:K22"/>
    <mergeCell ref="N19:N22"/>
    <mergeCell ref="O19:O22"/>
    <mergeCell ref="B2:L2"/>
    <mergeCell ref="M2:O2"/>
    <mergeCell ref="B4:X4"/>
    <mergeCell ref="B5:X5"/>
    <mergeCell ref="C7:G7"/>
    <mergeCell ref="I7:L7"/>
    <mergeCell ref="K27:K30"/>
    <mergeCell ref="S50:X50"/>
    <mergeCell ref="S66:X66"/>
    <mergeCell ref="Q17:R17"/>
    <mergeCell ref="S17:T17"/>
    <mergeCell ref="U17:V17"/>
    <mergeCell ref="W17:X17"/>
    <mergeCell ref="C18:E18"/>
    <mergeCell ref="F18:J18"/>
    <mergeCell ref="L18:M18"/>
    <mergeCell ref="B9:X9"/>
    <mergeCell ref="B11:X11"/>
    <mergeCell ref="B14:X14"/>
    <mergeCell ref="D16:H16"/>
    <mergeCell ref="Q16:T16"/>
    <mergeCell ref="U16:X16"/>
    <mergeCell ref="B27:B30"/>
    <mergeCell ref="C27:E30"/>
  </mergeCells>
  <phoneticPr fontId="1"/>
  <printOptions horizontalCentered="1"/>
  <pageMargins left="0" right="0" top="0.74803149606299213" bottom="0.74803149606299213" header="0.31496062992125984" footer="0.31496062992125984"/>
  <pageSetup paperSize="8" scale="50" orientation="landscape" horizontalDpi="0" verticalDpi="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15</vt:i4>
      </vt:variant>
    </vt:vector>
  </HeadingPairs>
  <TitlesOfParts>
    <vt:vector size="26" baseType="lpstr">
      <vt:lpstr>演習の趣旨と利用方法</vt:lpstr>
      <vt:lpstr>A_EXCEL予算実務→</vt:lpstr>
      <vt:lpstr>A①_営業部_入力</vt:lpstr>
      <vt:lpstr>A①_購買部_入力</vt:lpstr>
      <vt:lpstr>A①_全社集計</vt:lpstr>
      <vt:lpstr>予算会計システム</vt:lpstr>
      <vt:lpstr>1_部門・科目マスタ</vt:lpstr>
      <vt:lpstr>2-1【営業部】入力画面→予算仕訳</vt:lpstr>
      <vt:lpstr>2-2【購買部】入力画面→予算仕訳</vt:lpstr>
      <vt:lpstr>3-1予算元帳へ自動転記</vt:lpstr>
      <vt:lpstr>4部門別予算FS</vt:lpstr>
      <vt:lpstr>'1_部門・科目マスタ'!Print_Area</vt:lpstr>
      <vt:lpstr>'2-1【営業部】入力画面→予算仕訳'!Print_Area</vt:lpstr>
      <vt:lpstr>'2-2【購買部】入力画面→予算仕訳'!Print_Area</vt:lpstr>
      <vt:lpstr>'3-1予算元帳へ自動転記'!Print_Area</vt:lpstr>
      <vt:lpstr>'4部門別予算FS'!Print_Area</vt:lpstr>
      <vt:lpstr>A①_営業部_入力!Print_Area</vt:lpstr>
      <vt:lpstr>A①_購買部_入力!Print_Area</vt:lpstr>
      <vt:lpstr>A①_全社集計!Print_Area</vt:lpstr>
      <vt:lpstr>演習の趣旨と利用方法!Print_Area</vt:lpstr>
      <vt:lpstr>'2-1【営業部】入力画面→予算仕訳'!Print_Titles</vt:lpstr>
      <vt:lpstr>'2-2【購買部】入力画面→予算仕訳'!Print_Titles</vt:lpstr>
      <vt:lpstr>'4部門別予算FS'!Print_Titles</vt:lpstr>
      <vt:lpstr>A①_営業部_入力!Print_Titles</vt:lpstr>
      <vt:lpstr>A①_購買部_入力!Print_Titles</vt:lpstr>
      <vt:lpstr>A①_全社集計!Print_Titles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2022-12-08T16:36:47Z</cp:lastPrinted>
  <dcterms:created xsi:type="dcterms:W3CDTF">2021-09-20T04:00:10Z</dcterms:created>
  <dcterms:modified xsi:type="dcterms:W3CDTF">2022-12-08T22:08:59Z</dcterms:modified>
</cp:coreProperties>
</file>